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8_{FD823E1D-4DF4-4FF7-97DF-05E5CF6CF9F8}" xr6:coauthVersionLast="47" xr6:coauthVersionMax="47" xr10:uidLastSave="{00000000-0000-0000-0000-000000000000}"/>
  <bookViews>
    <workbookView xWindow="1650" yWindow="2055" windowWidth="24600" windowHeight="13770" xr2:uid="{AC8196B0-13E2-4AE1-B43D-F70437CDBF40}"/>
  </bookViews>
  <sheets>
    <sheet name="UT EBA AFR 19 SA Report" sheetId="3" r:id="rId1"/>
    <sheet name="UT EBA AFR 19 FERC Form 1" sheetId="1" r:id="rId2"/>
    <sheet name="Detail" sheetId="2" r:id="rId3"/>
  </sheets>
  <definedNames>
    <definedName name="_xlnm._FilterDatabase" localSheetId="2" hidden="1">Detail!$A$1:$D$2253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3" l="1"/>
  <c r="B69" i="1" l="1"/>
  <c r="G34" i="3"/>
  <c r="H57" i="3"/>
  <c r="H56" i="3"/>
  <c r="H55" i="3"/>
  <c r="H54" i="3"/>
  <c r="H52" i="3"/>
  <c r="H51" i="3"/>
  <c r="H33" i="3" l="1"/>
  <c r="H32" i="3"/>
  <c r="H31" i="3"/>
  <c r="H30" i="3"/>
  <c r="H29" i="3"/>
  <c r="H28" i="3"/>
  <c r="H27" i="3"/>
  <c r="H26" i="3"/>
  <c r="H25" i="3"/>
  <c r="F25" i="3"/>
  <c r="D27" i="3" l="1"/>
  <c r="D31" i="3"/>
  <c r="D28" i="3"/>
  <c r="D26" i="3"/>
  <c r="D25" i="3"/>
  <c r="G59" i="3"/>
  <c r="D59" i="3"/>
  <c r="F58" i="3"/>
  <c r="H58" i="3" s="1"/>
  <c r="E57" i="3"/>
  <c r="F57" i="3" s="1"/>
  <c r="F56" i="3"/>
  <c r="F55" i="3"/>
  <c r="F54" i="3"/>
  <c r="F53" i="3"/>
  <c r="H53" i="3" s="1"/>
  <c r="H59" i="3" s="1"/>
  <c r="F52" i="3"/>
  <c r="F51" i="3"/>
  <c r="G45" i="3"/>
  <c r="H44" i="3"/>
  <c r="F44" i="3"/>
  <c r="F43" i="3"/>
  <c r="F45" i="3" s="1"/>
  <c r="H42" i="3"/>
  <c r="F42" i="3"/>
  <c r="F41" i="3"/>
  <c r="H34" i="3"/>
  <c r="G64" i="3"/>
  <c r="E34" i="3"/>
  <c r="D34" i="3"/>
  <c r="F33" i="3"/>
  <c r="F32" i="3"/>
  <c r="F31" i="3"/>
  <c r="F30" i="3"/>
  <c r="F29" i="3"/>
  <c r="F28" i="3"/>
  <c r="F27" i="3"/>
  <c r="F26" i="3"/>
  <c r="F24" i="3"/>
  <c r="F23" i="3"/>
  <c r="F22" i="3"/>
  <c r="G16" i="3"/>
  <c r="E16" i="3"/>
  <c r="F15" i="3"/>
  <c r="F14" i="3"/>
  <c r="F13" i="3"/>
  <c r="H13" i="3"/>
  <c r="F12" i="3"/>
  <c r="H12" i="3"/>
  <c r="F11" i="3"/>
  <c r="F10" i="3"/>
  <c r="A9" i="3"/>
  <c r="H16" i="3"/>
  <c r="F16" i="3"/>
  <c r="D16" i="3"/>
  <c r="A10" i="3"/>
  <c r="H41" i="3"/>
  <c r="A11" i="3"/>
  <c r="A12" i="3"/>
  <c r="A13" i="3"/>
  <c r="A14" i="3"/>
  <c r="A15" i="3"/>
  <c r="A16" i="3"/>
  <c r="A21" i="3"/>
  <c r="A22" i="3"/>
  <c r="A23" i="3"/>
  <c r="A24" i="3"/>
  <c r="A25" i="3"/>
  <c r="A26" i="3"/>
  <c r="A27" i="3"/>
  <c r="A28" i="3"/>
  <c r="A29" i="3"/>
  <c r="A30" i="3"/>
  <c r="A31" i="3"/>
  <c r="A32" i="3"/>
  <c r="A34" i="3"/>
  <c r="A33" i="3"/>
  <c r="A40" i="3"/>
  <c r="A41" i="3"/>
  <c r="A42" i="3"/>
  <c r="A43" i="3"/>
  <c r="A44" i="3"/>
  <c r="A45" i="3"/>
  <c r="A50" i="3"/>
  <c r="A51" i="3"/>
  <c r="A53" i="3"/>
  <c r="A52" i="3"/>
  <c r="A57" i="3"/>
  <c r="A54" i="3"/>
  <c r="A55" i="3"/>
  <c r="A56" i="3"/>
  <c r="A59" i="3"/>
  <c r="A58" i="3"/>
  <c r="A64" i="3"/>
  <c r="B81" i="1"/>
  <c r="B74" i="1"/>
  <c r="B68" i="1"/>
  <c r="B67" i="1"/>
  <c r="B66" i="1"/>
  <c r="B65" i="1"/>
  <c r="B61" i="1"/>
  <c r="B44" i="1"/>
  <c r="B75" i="1"/>
  <c r="B62" i="1"/>
  <c r="B49" i="1"/>
  <c r="B82" i="1"/>
  <c r="B54" i="1"/>
  <c r="B55" i="1"/>
  <c r="B50" i="1"/>
  <c r="B63" i="1"/>
  <c r="B76" i="1"/>
  <c r="B45" i="1"/>
  <c r="B83" i="1"/>
  <c r="H43" i="3" l="1"/>
  <c r="H45" i="3" s="1"/>
  <c r="H64" i="3"/>
  <c r="E59" i="3"/>
  <c r="E64" i="3" s="1"/>
  <c r="F59" i="3"/>
  <c r="D64" i="3"/>
  <c r="F34" i="3"/>
  <c r="F64" i="3" l="1"/>
</calcChain>
</file>

<file path=xl/sharedStrings.xml><?xml version="1.0" encoding="utf-8"?>
<sst xmlns="http://schemas.openxmlformats.org/spreadsheetml/2006/main" count="6973" uniqueCount="469">
  <si>
    <t>Row Labels</t>
  </si>
  <si>
    <t>Sum of Amount</t>
  </si>
  <si>
    <t>Energy Costs</t>
  </si>
  <si>
    <t>403 Depreciation expense</t>
  </si>
  <si>
    <t>418.1 Equity in earnings of subsidiary companies</t>
  </si>
  <si>
    <t>426.3 Penalties</t>
  </si>
  <si>
    <t>426.5 Other deductions</t>
  </si>
  <si>
    <t>431 Other interest expense</t>
  </si>
  <si>
    <t>456 Other electric revenues</t>
  </si>
  <si>
    <t>501 Fuel</t>
  </si>
  <si>
    <t>D</t>
  </si>
  <si>
    <t>503 Steam from other sources</t>
  </si>
  <si>
    <t>E</t>
  </si>
  <si>
    <t>506 Miscellaneous steam power expenses</t>
  </si>
  <si>
    <t>547 Fuel</t>
  </si>
  <si>
    <t>F</t>
  </si>
  <si>
    <t>555 Purchased power</t>
  </si>
  <si>
    <t>B</t>
  </si>
  <si>
    <t>557 Other expenses</t>
  </si>
  <si>
    <t>565 Transmission of electricity by others</t>
  </si>
  <si>
    <t>C</t>
  </si>
  <si>
    <t>566 Miscellaneous transmission expenses</t>
  </si>
  <si>
    <t>Revenue</t>
  </si>
  <si>
    <t>411.8 Gains from disposition of allowances</t>
  </si>
  <si>
    <t>415 Revenues from merchandising, jobbing and contract work</t>
  </si>
  <si>
    <t>418 Nonoperating rental income</t>
  </si>
  <si>
    <t>440 Residential sales</t>
  </si>
  <si>
    <t>442 Commercial and industrial sales</t>
  </si>
  <si>
    <t>444 Public street and highway lighting</t>
  </si>
  <si>
    <t>447 Sales for resale</t>
  </si>
  <si>
    <t>A</t>
  </si>
  <si>
    <t>449.1 Provision for rate refunds</t>
  </si>
  <si>
    <t>450 Forfeited discounts</t>
  </si>
  <si>
    <t>451 Miscellaneous service revenues</t>
  </si>
  <si>
    <t>453 Sales of water and water power</t>
  </si>
  <si>
    <t>454 Rent from electric property</t>
  </si>
  <si>
    <t>456.1 Revenues from transmission of electricity of others</t>
  </si>
  <si>
    <t>924 Property insurance</t>
  </si>
  <si>
    <t>925 Injuries and damages</t>
  </si>
  <si>
    <t>Grand Total</t>
  </si>
  <si>
    <t>Reconciliation to file: Attach EBA AFR 17 CONF.xlsx</t>
  </si>
  <si>
    <t>FERC 447, Sales for Resale</t>
  </si>
  <si>
    <t>AFR 17, C&amp;T Database Accounts tab, Total FERC Account 447</t>
  </si>
  <si>
    <t>Per GAAP, Operating Revenue (FERC Account 447)</t>
  </si>
  <si>
    <t>FERC 555, Purchase Power</t>
  </si>
  <si>
    <t>AFR 17, C&amp;T Database Accounts tab, Total FERC Account 555</t>
  </si>
  <si>
    <t>Per GAAP, Energy Costs (FERC Account 555)</t>
  </si>
  <si>
    <t>FERC 565, Transmission of Electricity by Others</t>
  </si>
  <si>
    <t>AFR17, C&amp;T Database Accounts tab, Total FERC Account 565</t>
  </si>
  <si>
    <t>Per GAAP, Energy Costs (FERC Account 565)</t>
  </si>
  <si>
    <t>FERC 501, Fuel</t>
  </si>
  <si>
    <t>AFR 17, Fuel Accounts tab, Total FERC Account 501</t>
  </si>
  <si>
    <t>Less: Misc. Other Costs in GRID-Related FERC accounts</t>
  </si>
  <si>
    <t>Less: Non-GRID FERC accounts</t>
  </si>
  <si>
    <t>Adjusted Total FERC Account 501</t>
  </si>
  <si>
    <t>Per GAAP, Energy Costs (FERC Account 501)</t>
  </si>
  <si>
    <t>Reconciling items:</t>
  </si>
  <si>
    <t>Add: Accounts in GAAP, Energy Costs (FERC Account 501)</t>
  </si>
  <si>
    <t>515102 Amortization of Deferred Overburden</t>
  </si>
  <si>
    <t>515123 Fuel Exp-Coal-DCM Closure Cost to Fuel</t>
  </si>
  <si>
    <t>515182 Fuel Exp-Trapper Mining-Profit (501)</t>
  </si>
  <si>
    <t>515180 Fuel Exp-Bridger Coal-Profit (501)</t>
  </si>
  <si>
    <t>FERC 503, Steam</t>
  </si>
  <si>
    <t>AFR 17, Fuel Accounts tab, Total FERC Account 503</t>
  </si>
  <si>
    <t>Less: Non-NPC Accounts</t>
  </si>
  <si>
    <t>Adjusted Total FERC Account 503</t>
  </si>
  <si>
    <t>Per GAAP, Energy Costs (FERC Account 503)</t>
  </si>
  <si>
    <t>FERC 547, Other-Fuel</t>
  </si>
  <si>
    <t>AFR 17, Fuel Accounts tab, Total FERC Account 547 (including Gadsby)</t>
  </si>
  <si>
    <t>Less: Subtotal Gadsby from 501</t>
  </si>
  <si>
    <t>Adjusted Total FERC Account 547</t>
  </si>
  <si>
    <t>Per GAAP, Energy Costs (FERC Account 547)</t>
  </si>
  <si>
    <t>GL Account</t>
  </si>
  <si>
    <t>FERC Account</t>
  </si>
  <si>
    <t>Amount</t>
  </si>
  <si>
    <t>Financial line item</t>
  </si>
  <si>
    <t>301100 Electricity Income - Residential</t>
  </si>
  <si>
    <t>301106 Residential-Alt Revenue Program Adjs</t>
  </si>
  <si>
    <t>301107 Residential Revenue Acctg Adjustments</t>
  </si>
  <si>
    <t>301108 Residential Revenue Adj-Def NPC Mech</t>
  </si>
  <si>
    <t>301109 Unbilled Revenue-Residential</t>
  </si>
  <si>
    <t>301110 Residential - Income Tax Deferral Adjs</t>
  </si>
  <si>
    <t>301111 Residential-OR Corp Act Tax Rev Adj</t>
  </si>
  <si>
    <t>301112 Residential - Customer Bill Credits</t>
  </si>
  <si>
    <t>301165 Solar Feed-In Revenue - Residential</t>
  </si>
  <si>
    <t>301168 Community Solar Revenue-Residential</t>
  </si>
  <si>
    <t>301170 DSM Revenue - Residential</t>
  </si>
  <si>
    <t>301171 DSM Revenue - Residential Cat 2 Gen Svc</t>
  </si>
  <si>
    <t>301180 Blue Sky Revenue - Residential</t>
  </si>
  <si>
    <t>301190 Other Cust Retail Revenue-Residential</t>
  </si>
  <si>
    <t>301200 Electricity Income - Commercial</t>
  </si>
  <si>
    <t>301206 Commercial-Alt Revenue Program Adjs</t>
  </si>
  <si>
    <t>301207 Commercial Revenue Acctg Adjustments</t>
  </si>
  <si>
    <t>301208 Commercial Revenue Adj - Deferred NPC Mechanisms</t>
  </si>
  <si>
    <t>301209 Unbilled Revenue-Commercial</t>
  </si>
  <si>
    <t>301210 Commercial - Income Tax Deferral Adjs</t>
  </si>
  <si>
    <t>301211 Commercial-OR Corp Act Tax Alt Rev Adj</t>
  </si>
  <si>
    <t>301212 Commercial - Customer Bill Credits</t>
  </si>
  <si>
    <t>301265 Solar Feed-In Revenue - Commercial</t>
  </si>
  <si>
    <t>301268 Community Solar Revenue-Commercial</t>
  </si>
  <si>
    <t>301270 DSM Revenue - Commercial</t>
  </si>
  <si>
    <t>301271 DSM Revenue - Small Commercial</t>
  </si>
  <si>
    <t>301272 DSM Revenue - Large Commercial</t>
  </si>
  <si>
    <t>301280 Blue Sky Revenue - Commercial</t>
  </si>
  <si>
    <t>301290 Other Cust Retail Revenue-Commercial</t>
  </si>
  <si>
    <t>301300 Electricity Income - Industrial</t>
  </si>
  <si>
    <t>301304 Special Contracts-Situs</t>
  </si>
  <si>
    <t>301306 Industrial-Alt Revenue Program Adjs</t>
  </si>
  <si>
    <t>301307 Industrial Revenue Acctg Adjustments</t>
  </si>
  <si>
    <t>301308 Industrial Revenue Adj - Deferred NPC Mechanisms</t>
  </si>
  <si>
    <t>301309 Unbilled Revenue-Industrial</t>
  </si>
  <si>
    <t>301310 Industrial - Income Tax Deferral Adjs</t>
  </si>
  <si>
    <t>301311 Industrial-OR Corp Act Tax Rev Adj</t>
  </si>
  <si>
    <t>301312 Industrial - Customer Bill Credits</t>
  </si>
  <si>
    <t>301365 Solar Feed-In Revenue - Industrial</t>
  </si>
  <si>
    <t>301368 Community Solar Revenue-Industrial</t>
  </si>
  <si>
    <t>301370 DSM Revenue - Industrial</t>
  </si>
  <si>
    <t>301371 DSM Revenue - Small Industrial</t>
  </si>
  <si>
    <t>301372 DSM Revenue - Large Industrial</t>
  </si>
  <si>
    <t>301380 Blue Sky Revenue - Industrial</t>
  </si>
  <si>
    <t>301390 Other Cust Retail Revenue-Industrial</t>
  </si>
  <si>
    <t>301405 Firm Sales</t>
  </si>
  <si>
    <t>301406 Short-Term Firm Wholesale</t>
  </si>
  <si>
    <t>301410 Trading Sales Netted</t>
  </si>
  <si>
    <t>301411 Bookout Sales Netted</t>
  </si>
  <si>
    <t>301412 Bookout Sales Netted-Estimate</t>
  </si>
  <si>
    <t>301419 Sales for Resale Revenue Estimate</t>
  </si>
  <si>
    <t>301428 Trans Serv-Utah FERC Customers</t>
  </si>
  <si>
    <t>301443 On Sys Firm-Utah FERC Customers</t>
  </si>
  <si>
    <t>301445 On Sys Firm-Utah W/S Customers-Deferral</t>
  </si>
  <si>
    <t>301450 Electricity Income - Irrigation/Farm</t>
  </si>
  <si>
    <t>301453 Irrigation - Customer Bill Credits</t>
  </si>
  <si>
    <t>301454 Irrigation-OR Corp Act Tax Rev Adj</t>
  </si>
  <si>
    <t>301455 Irrigation - Income Tax Deferral Adjs</t>
  </si>
  <si>
    <t>301456 Irrigation-Alt Revenue Program Adjs</t>
  </si>
  <si>
    <t>301457 Irrigation Revenue Acctg Adjustments</t>
  </si>
  <si>
    <t>301458 Irrigation Revenue Adj - Deferred NPC Mechanisms</t>
  </si>
  <si>
    <t>301459 Unbilled Revenue-Irrigation/Farm</t>
  </si>
  <si>
    <t>301465 Solar Feed-In Revenue - Irrigation</t>
  </si>
  <si>
    <t>301468 Community Solar Revenue-Irrigation</t>
  </si>
  <si>
    <t>301470 DSM Revenue - Irrigation</t>
  </si>
  <si>
    <t>301480 Blue Sky Revenue - Irrigation</t>
  </si>
  <si>
    <t>301490 Other Cust Retail Revenue-Irrigation</t>
  </si>
  <si>
    <t>301600 Electricity Income - Public St/Hwy Light</t>
  </si>
  <si>
    <t>301607 Public St/Hwy Lights Rev Acctg Adjustments</t>
  </si>
  <si>
    <t>301608 Public St/Hwy Lgt Rev Adj-Def NPC Mech</t>
  </si>
  <si>
    <t>301609 Unbilled Revenue-Public St/Hwy Light</t>
  </si>
  <si>
    <t>301610 St&amp;Hwy Light - Income Tax Deferral Adjs</t>
  </si>
  <si>
    <t>301611 St&amp;Hwy Light-OR Corp Act Tax Rev Adj</t>
  </si>
  <si>
    <t>301612 St&amp;Hwy Light - Customer Bill Credits</t>
  </si>
  <si>
    <t>301665 Solar Feed-In Revenue - St/Hwy Lighting</t>
  </si>
  <si>
    <t>301668 Community Solar Revenue-St/Hwy Lightg</t>
  </si>
  <si>
    <t>301670 DSM Revenue - Street/Hwy Lighting</t>
  </si>
  <si>
    <t>301690 Other Cust Retail Revenue-St/Hwy Lightg</t>
  </si>
  <si>
    <t>301820 Forfeited Discount Revenue-Residential</t>
  </si>
  <si>
    <t>301821 Forfeited Discount Revenue-Commercial</t>
  </si>
  <si>
    <t>301822 Forfeited Discount Revenue-Industrial</t>
  </si>
  <si>
    <t>301823 Forfeited Discount Revenue-All Other</t>
  </si>
  <si>
    <t>301825 Misc Serv Rev-Acct Svc Charge - CSS</t>
  </si>
  <si>
    <t>301826 Tampering/Unauthorized Reconnection Chgs</t>
  </si>
  <si>
    <t>301828 Miscellaneous Service Revenues-Other</t>
  </si>
  <si>
    <t>301840 Miscellaneous Service Revenue</t>
  </si>
  <si>
    <t>301855 Misc Service Revenue - CSS (Non-FLT)</t>
  </si>
  <si>
    <t>301860 Rent Revenue - CSS</t>
  </si>
  <si>
    <t>301863 MCI Fiber Optic Ground Wire Revenues</t>
  </si>
  <si>
    <t>301864 Revenue - Joint use of Poles</t>
  </si>
  <si>
    <t>301866 Joint Use Sanctions &amp; Fines Revenue</t>
  </si>
  <si>
    <t>301867 Joint Use Program Reimbursement Revenue</t>
  </si>
  <si>
    <t>301869 Uncollectible Revenue Joint Use</t>
  </si>
  <si>
    <t>301871 Rent Revenue - Hydro</t>
  </si>
  <si>
    <t>301872 Rent Revenue - Transmission</t>
  </si>
  <si>
    <t>301873 Rent Revenue - Distribution</t>
  </si>
  <si>
    <t>301874 Rent Revenue - General</t>
  </si>
  <si>
    <t>301876 Rent Revenue - Non-Utility - Electric</t>
  </si>
  <si>
    <t>301878 Joint Use Back Rent</t>
  </si>
  <si>
    <t>301879 Joint Use Contract Prog Reimb Revenue</t>
  </si>
  <si>
    <t>301900 Electricity Income - Other</t>
  </si>
  <si>
    <t>301911 Income From Fish, Wildlife, &amp; Recreation</t>
  </si>
  <si>
    <t>301912 Firm Wheeling Revenue</t>
  </si>
  <si>
    <t>301913 Transmission Tariff True-up</t>
  </si>
  <si>
    <t>301915 Other Electric Rev (Excluding Wheeling)</t>
  </si>
  <si>
    <t>301916 Pre-Merger Firm Wheeling Revenue - PPD</t>
  </si>
  <si>
    <t>301917 Pre-Merger Firm Wheeling Revenue - UPD</t>
  </si>
  <si>
    <t>301922 Non-Firm Wheeling Revenue</t>
  </si>
  <si>
    <t>301926 Short-Term Firm Wheeling</t>
  </si>
  <si>
    <t>301938 Services Provided to Others - Revenue</t>
  </si>
  <si>
    <t>301939 Other Electric Revenue Estimate</t>
  </si>
  <si>
    <t>301940 Flyash &amp; By-Product Sales</t>
  </si>
  <si>
    <t>301943 Renewable Energy Credit Sales-Deferral</t>
  </si>
  <si>
    <t>301944 Renewable Energy Credit Sales-Estimate</t>
  </si>
  <si>
    <t>301945 Renewable Energy Credit Sales</t>
  </si>
  <si>
    <t>301947 Emissions and Allowances Revenue</t>
  </si>
  <si>
    <t>301949 3rd Party Transmission O&amp;M - Revenue</t>
  </si>
  <si>
    <t>301951 Non-Wheeling System Revenue</t>
  </si>
  <si>
    <t>301953 Ancillary Rev Sch 6-Supp (C&amp;T)</t>
  </si>
  <si>
    <t>301955 Other Rev-Wy Reg Recovery Fee-Kennecott</t>
  </si>
  <si>
    <t>301958 Wind-based Ancillary Services Estimate</t>
  </si>
  <si>
    <t>301959 Wind-based Ancillary Services/Revenue</t>
  </si>
  <si>
    <t>301963 Ancil Revenue Sch 2-Reactive (C&amp;T)</t>
  </si>
  <si>
    <t>301966 Primary Delivery and Distribution Sub Charges</t>
  </si>
  <si>
    <t>301967 Ancillary Revenue Sch 1 - Scheduling</t>
  </si>
  <si>
    <t>301969 Ancillary Revenue Sch 3 - Reg&amp;Freq (C&amp;T)</t>
  </si>
  <si>
    <t>301973 Ancillary Rev Sch 5-Spin (C&amp;T)</t>
  </si>
  <si>
    <t>301974 Ancil Revenue Sch 3a-Regulation (C&amp;T)</t>
  </si>
  <si>
    <t>301975 Wholesales Sales – Subject to Refund</t>
  </si>
  <si>
    <t>302071 I/C Transmission O&amp;M Revenue-Sierra Pac</t>
  </si>
  <si>
    <t>302082 I/C Anc Rev Sch 1-Scheduling-Nevada Pwr</t>
  </si>
  <si>
    <t>302092 I/C Anc Rev Sch 2-Reactive-Nevada Pwr</t>
  </si>
  <si>
    <t>302751 I/C S-T Firm Wholesale Sales-Sierra Pac</t>
  </si>
  <si>
    <t>302752 I/C S-T Firm Wholesale Sales-Nevada Pwr</t>
  </si>
  <si>
    <t>302762 I/C Wholesale Sales Estimate-Nevada Pwr</t>
  </si>
  <si>
    <t>302772 I/C Line Loss Trading Revenue-Nevada Pwr</t>
  </si>
  <si>
    <t>302822 I/C Non-Firm Wheeling Revenue-Nevada Pwr</t>
  </si>
  <si>
    <t>302831 I/C Other Wheeling Revenue-Sierra Pac</t>
  </si>
  <si>
    <t>302901 Use of Facility - Revenue</t>
  </si>
  <si>
    <t>302961 Transm Capacity Re-assignment Revenue</t>
  </si>
  <si>
    <t>302962 Transm Capacity Re-assignment Contra Rev</t>
  </si>
  <si>
    <t>302980 Transmisson Point-to-Point Revenue</t>
  </si>
  <si>
    <t>302981 Transmission Resales to Other Parties</t>
  </si>
  <si>
    <t>302982 Transmission Rev-Unreserved Use Charges</t>
  </si>
  <si>
    <t>302983 Transmission Revenue - Deferral Fees</t>
  </si>
  <si>
    <t>303028 Line Loss W/S Trading Revenue(In MW-PBS)</t>
  </si>
  <si>
    <t>303198 Non-ASC 606-WS NPC Rev-Derivativ (Disc)</t>
  </si>
  <si>
    <t>303199 Non-ASC 606-WS NPC Rev-Derivativ (Recl)</t>
  </si>
  <si>
    <t>304101 Bookouts Netted-Gains</t>
  </si>
  <si>
    <t>304201 Trading Netted-Gains</t>
  </si>
  <si>
    <t>305991 FERC Transmission Refund-Amortz</t>
  </si>
  <si>
    <t>308001 EIM Rev-Forecasting Fee: Pac to TC</t>
  </si>
  <si>
    <t>352001 CA GHG Allowance Revenues</t>
  </si>
  <si>
    <t>352002 CA GHG Allowance Revenues - Deferral</t>
  </si>
  <si>
    <t>352003 CA GHG Allowance Revenues-Amortz</t>
  </si>
  <si>
    <t>352004 CA GHG Allow Revenues - SOMAH Amortz</t>
  </si>
  <si>
    <t>352943 Renewable Energy Credit Sales-Amortz</t>
  </si>
  <si>
    <t>352950 REC Sales - Wind Wake Loss Indemnity</t>
  </si>
  <si>
    <t>353001 OR Clean Fuel Credits Revenue</t>
  </si>
  <si>
    <t>353002 OR Clean Fuel Credits Revenue-Deferral</t>
  </si>
  <si>
    <t>353003 OR Clean Fuel Credits Revenue-Amortz</t>
  </si>
  <si>
    <t>354943 REC Sales - Pryor Mtn - Deferral</t>
  </si>
  <si>
    <t>354945 REC Sales - Blue Sky Program - Actual</t>
  </si>
  <si>
    <t>358900 Sales of Water &amp; Water Power</t>
  </si>
  <si>
    <t>361000 Steam Sales</t>
  </si>
  <si>
    <t>362950 M&amp;S Inventory Sales</t>
  </si>
  <si>
    <t>367222 Joint Use - Vertical Bridge Applic Fee</t>
  </si>
  <si>
    <t>367570 Revenue Adj OR I&amp;D Reserve Residential</t>
  </si>
  <si>
    <t>367580 Revenue Adj Prop Insur - Residential</t>
  </si>
  <si>
    <t>367670 Revenue Adj OR I&amp;D Reserve Commercial</t>
  </si>
  <si>
    <t>367680 Revenue Adj Prop Insur - Commercial</t>
  </si>
  <si>
    <t>367770 Revenue Adj OR I&amp;D Reserve Industrial</t>
  </si>
  <si>
    <t>367780 Revenue Adj Prop Insur - Industrial</t>
  </si>
  <si>
    <t>367870 Revenue Adj OR I&amp;D Reserve Irrigation</t>
  </si>
  <si>
    <t>367880 Revenue Adj Prop Insur - Irrigation</t>
  </si>
  <si>
    <t>374400 Timber Sales - Utility Property</t>
  </si>
  <si>
    <t>505170 OR Comm Solar-Sub Bill Credit</t>
  </si>
  <si>
    <t>505171 OR Comm Solar-Unsubscribed Purchase</t>
  </si>
  <si>
    <t>505185 UT Solar-Net Meter Export Cred-Accrual</t>
  </si>
  <si>
    <t>505186 UT Solar-Net Mtr Exp Cred-Accr-Contra</t>
  </si>
  <si>
    <t>505187 UT Solar-Net Meter Export Cred-Actual</t>
  </si>
  <si>
    <t>505190 OR Solar Incentive Purchases</t>
  </si>
  <si>
    <t>505195 Purchased Power-UT Subscriber Solar</t>
  </si>
  <si>
    <t>505206 Other Energy Purchases, Intchg Rec/Del</t>
  </si>
  <si>
    <t>505214 Firm Energy Purchases</t>
  </si>
  <si>
    <t>505215 Post-Merger Imbalance Charges(In MV-PBS)</t>
  </si>
  <si>
    <t>505216 Exchange Value Purchases</t>
  </si>
  <si>
    <t>505217 Exchange Value Purchases Estimate</t>
  </si>
  <si>
    <t>505218 Firm Demand Purchases</t>
  </si>
  <si>
    <t>505219 Purchased Power Expense Estimate</t>
  </si>
  <si>
    <t>505220 Trading Purchases Netted</t>
  </si>
  <si>
    <t>505221 Bookout Purchases Netted</t>
  </si>
  <si>
    <t>505222 Bookout Purchases Netted-Estimate</t>
  </si>
  <si>
    <t>505224 Short-Term Firm Wholesale Purchases</t>
  </si>
  <si>
    <t>505227 Purch Power Exp Offset - Under Cap Lease</t>
  </si>
  <si>
    <t>505228 Purch Power Exp Offset - Cap Lease Depr</t>
  </si>
  <si>
    <t>505229 Purch Power Exp Offset - Cap Lease Int</t>
  </si>
  <si>
    <t>505240 Availability LDs - Wind Turbine Prod</t>
  </si>
  <si>
    <t>505291 Bookouts Netted (in PP)-Losses</t>
  </si>
  <si>
    <t>505292 Bookouts Netted (in PP)-Estimated Loss</t>
  </si>
  <si>
    <t>505305 Schedule 2 Reactive Power Purchases</t>
  </si>
  <si>
    <t>505314 Firm Energy Purchases-FIN Var Lease Exp</t>
  </si>
  <si>
    <t>505315 Firm Energy Purchases-OPR Var Lease Exp</t>
  </si>
  <si>
    <t>505318 Firm Demand Purchases-FIN Var Lease Exp</t>
  </si>
  <si>
    <t>505319 Firm Purchases-FIN Var Lease Accrual</t>
  </si>
  <si>
    <t>505917 InterCo Natural Gas Consumed- Kern River</t>
  </si>
  <si>
    <t>505918 InterCo Natural Gas Accrual-Kern River</t>
  </si>
  <si>
    <t>505931 I/C S-T Firm Purch Power Exp-Sierra Pac</t>
  </si>
  <si>
    <t>505932 I/C S-T Firm Purch Power Exp-Nevada Pwr</t>
  </si>
  <si>
    <t>505942 I/C Purchased Power Exp Est-Nevada Pwr</t>
  </si>
  <si>
    <t>505967 Transm Unreserved Use Penalty Expense</t>
  </si>
  <si>
    <t>505980 Transm Costs to Other TP for JO/Intercon</t>
  </si>
  <si>
    <t>505990 EIM T Exp-Forecasting Fee: CAISO to Pac</t>
  </si>
  <si>
    <t>506010 Short-Term Firm Wheeling</t>
  </si>
  <si>
    <t>506020 Non-Firm Wheeling Expense</t>
  </si>
  <si>
    <t>506050 Firm Wheeling Expense</t>
  </si>
  <si>
    <t>506059 Wheeling Expense Estimate</t>
  </si>
  <si>
    <t>506801 EIM Wheeling Exp-GMC Transaction Charge</t>
  </si>
  <si>
    <t>506802 EIM Wheeling Exp - GMC Bid Segment Fee</t>
  </si>
  <si>
    <t>506912 I/C S-T Firm Wheeling Exp-Nevada Pwr</t>
  </si>
  <si>
    <t>506921 I/C Non-Firm Wheeling Exp-Sierra Pac</t>
  </si>
  <si>
    <t>506922 I/C Non-Firm Wheeling Exp-Nevada Pwr</t>
  </si>
  <si>
    <t>506952 I/C Wheeling Exp Estimate-Nevada Pwr</t>
  </si>
  <si>
    <t>508001 EIM Exp - FMM IIE: CAISO to Pac</t>
  </si>
  <si>
    <t>508003 EIM Exp - FMM Assess: Pac Trans to C&amp;T</t>
  </si>
  <si>
    <t>508011 EIM Exp - RTD IIE: CAISO to Pac</t>
  </si>
  <si>
    <t>508013 EIM Exp - RTD Assess: Pac Trans to C&amp;T</t>
  </si>
  <si>
    <t>508015 EIM Exp - GHG Em Cost Rev: CAISO to Pac</t>
  </si>
  <si>
    <t>508021 EIM Exp - UIE (Load): CAISO to Pac</t>
  </si>
  <si>
    <t>508023 EIM Exp - UIE (Load): Pac Trans to C&amp;T</t>
  </si>
  <si>
    <t>508031 EIM Exp - UIE (Gen): CAISO to Pac</t>
  </si>
  <si>
    <t>508033 EIM Exp - UIE (Gen): Pac Trans to C&amp;T</t>
  </si>
  <si>
    <t>508051 EIM Exp - O/U Sched Charge: w/CAISO</t>
  </si>
  <si>
    <t>508052 EIM Exp-O/U Sched Chrg: Pac to TC</t>
  </si>
  <si>
    <t>508053 EIM Exp - O/U Sched Alloc: w/CAISO</t>
  </si>
  <si>
    <t>508054 EIM Exp-O/U Sched Alloc: PAC to TC</t>
  </si>
  <si>
    <t>508062 EIM Exp-Spinning Reserve Oblig: w/CAISO</t>
  </si>
  <si>
    <t>508063 EIM Exp-Spin Reserve Neutral: w/CAISO</t>
  </si>
  <si>
    <t>508064 EIM Exp-Non-Spin Reserve Oblig: w/CAISO</t>
  </si>
  <si>
    <t>508065 EIM Exp-Non-Spin Reserve Neut: w/CAISO</t>
  </si>
  <si>
    <t>508071 EIM Exp - RT Bid Cost Recovery: w/CAISO</t>
  </si>
  <si>
    <t>508101 EIM Exp-RT Unaccounted Energy: w/CAISO</t>
  </si>
  <si>
    <t>508111 EIM Exp-RT Imb Energy Offset: w/CAISO</t>
  </si>
  <si>
    <t>508112 EIM Exp-RT Imb Energy Offset: Pac to TC</t>
  </si>
  <si>
    <t>508121 EIM Exp-RT BCR EIM Alloc: CAISO to Pac</t>
  </si>
  <si>
    <t>508122 EIM Exp-RT BCR EIM Alloc: Pac to TC</t>
  </si>
  <si>
    <t>508125 EIM Exp-RTM BCR EIM Set: CAISO to Pac</t>
  </si>
  <si>
    <t>508131 EIM Exp-RT Congestion OS: CAISO to Pac</t>
  </si>
  <si>
    <t>508132 EIM Exp-RT Congestion OS: Pac to TC</t>
  </si>
  <si>
    <t>508141 EIM Exp-RT Marginal Loss: CAISO to Pac</t>
  </si>
  <si>
    <t>508142 EIM Exp-Neutrality Adjust CAISO to Pac</t>
  </si>
  <si>
    <t>508151 EIM Exp-7070 FRP Forecast Mvmt</t>
  </si>
  <si>
    <t>508152 EIM Exp-7076 FRP Forecast Mvmt Alloc</t>
  </si>
  <si>
    <t>508153 EIM Exp-7071 FRP Daily Up Uncert</t>
  </si>
  <si>
    <t>508154 EIM Exp-7081 FRP Daily Down Uncert</t>
  </si>
  <si>
    <t>508155 EIM Exp-7077 FRP Daily Up Uncert Alloc</t>
  </si>
  <si>
    <t>508156 EIM Exp-7078 FRP Month Up Uncert Alloc</t>
  </si>
  <si>
    <t>508157 EIM Exp-7087 FRP Daily Down Uncert Allo</t>
  </si>
  <si>
    <t>508158 EIM Exp-7088 FRP Month Down Uncert Allo</t>
  </si>
  <si>
    <t>508161 EIM Exp-7070 Flex Ramp F/C: PAC to TC</t>
  </si>
  <si>
    <t>508162 EIM Exp-7076 Flex Ramp Alloc: PAC to TC</t>
  </si>
  <si>
    <t>508165 EIM Exp 7077 Daily Up: PAC to TC</t>
  </si>
  <si>
    <t>508166 EIM Exp-7078 Month Up: PAC to TC</t>
  </si>
  <si>
    <t>508167 EIM Exp-7087 Daily Down: PAC to TC</t>
  </si>
  <si>
    <t>508168 EIM Exp-7088 Month Down: PAC to TC</t>
  </si>
  <si>
    <t>514000 Broker Fees</t>
  </si>
  <si>
    <t>514451 FAS 133 Unreal PP Exp - Loss</t>
  </si>
  <si>
    <t>514511 DSM - Prog 20/20, 10/10, Irrigation, etc</t>
  </si>
  <si>
    <t>514700 SB1149 Transition Adjustment Expense</t>
  </si>
  <si>
    <t>514950 M&amp;S Inventory Cost of Sales</t>
  </si>
  <si>
    <t>515100 Coal Consumed for Generation</t>
  </si>
  <si>
    <t>515108 Coal Consumed - Deer Creek Abandonment</t>
  </si>
  <si>
    <t>515110 Coal Billing Price Adjustment - Hunter</t>
  </si>
  <si>
    <t>515115 Fuel Exp-MSHA Penalties &amp; Fines (426.3)</t>
  </si>
  <si>
    <t>515122 Fuel Exp-Coal-DCM Closure Cost Amortz</t>
  </si>
  <si>
    <t>515125 Fuel Exp-DCM UMWA Pens WD (501)-NonNPC</t>
  </si>
  <si>
    <t>515181 Fuel Exp-Bridger Coal-Profit (418.1)</t>
  </si>
  <si>
    <t>515183 Fuel Exp-Trapper Mining-Profit (418.1)</t>
  </si>
  <si>
    <t>515200 Natural Gas Consumed for Generation</t>
  </si>
  <si>
    <t>515201 Natural Gas Exp - Under Capital Lease</t>
  </si>
  <si>
    <t>515202 Natural Gas Exp Offset - Cap Lease Depr</t>
  </si>
  <si>
    <t>515203 Natural Gas Exp Offset - Cap Lease Int.</t>
  </si>
  <si>
    <t>515220 Natural Gas Swaps - Gains/Losses</t>
  </si>
  <si>
    <t>515250 Natural Gas Expense - Accrual</t>
  </si>
  <si>
    <t>515270 Natural Gas Swaps-Gain/Loss-Accrual</t>
  </si>
  <si>
    <t>515900 Steam from Other Sources-Geothermal</t>
  </si>
  <si>
    <t>546500 Excess Net Power Costs-Deferral</t>
  </si>
  <si>
    <t>546501 Excess Net Power Costs-Amortz</t>
  </si>
  <si>
    <t>546516 CA GHG Wholesale Obligation</t>
  </si>
  <si>
    <t>546517 Production Tax Credit - NPC Deferral</t>
  </si>
  <si>
    <t>546520 Operating Reserves Expense</t>
  </si>
  <si>
    <t>546521 REC Sales - NPC Deferral</t>
  </si>
  <si>
    <t>546522 RPS Compliance Purchases - Deferral</t>
  </si>
  <si>
    <t>546523 RPS Compliance Purchases-Amortz</t>
  </si>
  <si>
    <t>546524 Wheeling Revenues - NPC Deferral</t>
  </si>
  <si>
    <t>546526 CA GHG Retail Obligation</t>
  </si>
  <si>
    <t>546527 CA GHG Retail Obligation - Deferral</t>
  </si>
  <si>
    <t>546528 CA GHG Retail Obligation - Amortz</t>
  </si>
  <si>
    <t>546530 ISO/PX Charges</t>
  </si>
  <si>
    <t>546536 Blue Sky REC Purchases</t>
  </si>
  <si>
    <t>546545 RPS Compliance Purchases</t>
  </si>
  <si>
    <t>Reconciliation between PacifiCorp's December 31, 2022 Form 10-K Gross Utility Margin and Utah EBA Additional Filing Requirement 17</t>
  </si>
  <si>
    <t>Rocky Mountain Power</t>
  </si>
  <si>
    <t>Net Power Cost Adjustment</t>
  </si>
  <si>
    <t>(1)</t>
  </si>
  <si>
    <t>(2)</t>
  </si>
  <si>
    <t>(3)</t>
  </si>
  <si>
    <t>(4)</t>
  </si>
  <si>
    <t>(5)</t>
  </si>
  <si>
    <t>Total</t>
  </si>
  <si>
    <t>Remove Non-NPC /</t>
  </si>
  <si>
    <t>Unadjusted</t>
  </si>
  <si>
    <t>Type A &amp; B</t>
  </si>
  <si>
    <t>Account</t>
  </si>
  <si>
    <t>NPC Mechanism</t>
  </si>
  <si>
    <t xml:space="preserve">NPC </t>
  </si>
  <si>
    <t>Adjustments</t>
  </si>
  <si>
    <t>Normalized NPC</t>
  </si>
  <si>
    <t>Protocol</t>
  </si>
  <si>
    <t>Line No.</t>
  </si>
  <si>
    <t>Description</t>
  </si>
  <si>
    <t>(B Tabs)</t>
  </si>
  <si>
    <t>Accruals</t>
  </si>
  <si>
    <t xml:space="preserve">(1) + (2) </t>
  </si>
  <si>
    <t>(3) + (4)</t>
  </si>
  <si>
    <t>Factor</t>
  </si>
  <si>
    <t>Sales for Resale  (Account 447)</t>
  </si>
  <si>
    <t>Existing Firm Sales PPL</t>
  </si>
  <si>
    <t>SG</t>
  </si>
  <si>
    <t>Existing Firm Sales UPL</t>
  </si>
  <si>
    <t>Post-merger Firm Sales</t>
  </si>
  <si>
    <t>447.13, .14, .20, .61, .62</t>
  </si>
  <si>
    <t>Non-firm Sales</t>
  </si>
  <si>
    <t>SE</t>
  </si>
  <si>
    <t>Transmission Services</t>
  </si>
  <si>
    <t>S</t>
  </si>
  <si>
    <t>On-system Wholesale Sales</t>
  </si>
  <si>
    <t>Total Revenue Adjustments</t>
  </si>
  <si>
    <t xml:space="preserve">AFR 17 </t>
  </si>
  <si>
    <t>NPC to SAP Recon 447,555,565</t>
  </si>
  <si>
    <t>Purchased Power (Account 555)</t>
  </si>
  <si>
    <t>Existing Firm Demand PPL</t>
  </si>
  <si>
    <t>Existing Firm Demand UPL</t>
  </si>
  <si>
    <t>Existing Firm Energy</t>
  </si>
  <si>
    <t>555.65, 555.69</t>
  </si>
  <si>
    <t>Post-merger Firm</t>
  </si>
  <si>
    <t>Post-merger Firm - Situs</t>
  </si>
  <si>
    <t>Situs</t>
  </si>
  <si>
    <t>Secondary Purchases</t>
  </si>
  <si>
    <t>555.7, 555.25</t>
  </si>
  <si>
    <t>NPC Deferral Mechanism</t>
  </si>
  <si>
    <t>OTHER</t>
  </si>
  <si>
    <t>Seasonal Contracts</t>
  </si>
  <si>
    <t>Wind Integration Charge</t>
  </si>
  <si>
    <t>RPS Compliance Purchases</t>
  </si>
  <si>
    <t>555.22,555.23,555.24</t>
  </si>
  <si>
    <t>BPA Regional Adjustments</t>
  </si>
  <si>
    <t>555.11, 555.12, 555.133</t>
  </si>
  <si>
    <t>Post-merger Firm Type 1</t>
  </si>
  <si>
    <t>Total Purchased Power Adjustment</t>
  </si>
  <si>
    <t>Wheeling (Account 565)</t>
  </si>
  <si>
    <t>Existing Firm PPL</t>
  </si>
  <si>
    <t>Existing Firm UPL</t>
  </si>
  <si>
    <t>565.0, 565.46, 565.1</t>
  </si>
  <si>
    <t>Non-firm</t>
  </si>
  <si>
    <t>Total Wheeling Expense Adjustment</t>
  </si>
  <si>
    <t>Fuel Expense (Accounts 501, 503 and 547)</t>
  </si>
  <si>
    <t>Fuel - Overburden Amortization - Idaho</t>
  </si>
  <si>
    <t>ID</t>
  </si>
  <si>
    <t>Fuel - Overburden Amortization - Wyoming</t>
  </si>
  <si>
    <t>WY</t>
  </si>
  <si>
    <r>
      <t xml:space="preserve">Fuel Consumed - Coal </t>
    </r>
    <r>
      <rPr>
        <vertAlign val="superscript"/>
        <sz val="10"/>
        <rFont val="Arial"/>
        <family val="2"/>
      </rPr>
      <t>(1)</t>
    </r>
  </si>
  <si>
    <t>Fuel Consumed - Gas</t>
  </si>
  <si>
    <t>Steam From Other Sources</t>
  </si>
  <si>
    <t>Natural Gas Consumed</t>
  </si>
  <si>
    <t>Fuel Regulatory Costs Deferral and Amort</t>
  </si>
  <si>
    <r>
      <t xml:space="preserve">Miscellaneous Fuel Costs - Coal </t>
    </r>
    <r>
      <rPr>
        <vertAlign val="superscript"/>
        <sz val="10"/>
        <rFont val="Arial"/>
        <family val="2"/>
      </rPr>
      <t>(1)</t>
    </r>
  </si>
  <si>
    <t>501.0, .13, .19, .2, .3, .4, .45, .5, .51</t>
  </si>
  <si>
    <t>Total Fuel Expense</t>
  </si>
  <si>
    <t>NPC to SAP Recon Fuel Accounts</t>
  </si>
  <si>
    <t>Net Power Cost</t>
  </si>
  <si>
    <t xml:space="preserve"> </t>
  </si>
  <si>
    <t>Ref 5.1</t>
  </si>
  <si>
    <t>Results of Operations - December 2022</t>
  </si>
  <si>
    <t>Column 21, Line 37</t>
  </si>
  <si>
    <t>Column 21, Line 32</t>
  </si>
  <si>
    <t>555.00, .55, .59, .63, .64, .67, .8</t>
  </si>
  <si>
    <t>555.27, .28</t>
  </si>
  <si>
    <t>Column 21, Line 218</t>
  </si>
  <si>
    <t>minus Line 204 and Line 217</t>
  </si>
  <si>
    <t>Column 21,  ∑ Lines 144, 174, 192</t>
  </si>
  <si>
    <t>Column 21,  ∑ Lines 36, 174, 192</t>
  </si>
  <si>
    <t>Column 21 line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</si>
</sst>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color rgb="FF1F497D"/>
      <name val="Verdana"/>
      <family val="2"/>
    </font>
    <font>
      <sz val="11"/>
      <color theme="1"/>
      <name val="Arial"/>
      <family val="2"/>
    </font>
    <font>
      <sz val="8"/>
      <color rgb="FF1F497D"/>
      <name val="Verdana"/>
      <family val="2"/>
    </font>
    <font>
      <vertAlign val="superscript"/>
      <sz val="10"/>
      <name val="Arial"/>
      <family val="2"/>
    </font>
    <font>
      <strike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0" fontId="0" fillId="2" borderId="0" xfId="0" applyFill="1" applyAlignment="1">
      <alignment horizontal="left"/>
    </xf>
    <xf numFmtId="164" fontId="0" fillId="3" borderId="0" xfId="0" applyNumberFormat="1" applyFill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164" fontId="0" fillId="4" borderId="2" xfId="0" applyNumberFormat="1" applyFill="1" applyBorder="1"/>
    <xf numFmtId="0" fontId="4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 applyFill="1"/>
    <xf numFmtId="164" fontId="0" fillId="0" borderId="3" xfId="1" applyNumberFormat="1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164" fontId="0" fillId="0" borderId="3" xfId="1" applyNumberFormat="1" applyFont="1" applyFill="1" applyBorder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indent="2"/>
    </xf>
    <xf numFmtId="164" fontId="0" fillId="0" borderId="0" xfId="1" applyNumberFormat="1" applyFont="1" applyFill="1" applyBorder="1"/>
    <xf numFmtId="0" fontId="0" fillId="0" borderId="0" xfId="0" applyAlignment="1">
      <alignment horizontal="left" wrapText="1"/>
    </xf>
    <xf numFmtId="164" fontId="0" fillId="0" borderId="0" xfId="1" applyNumberFormat="1" applyFont="1" applyBorder="1"/>
    <xf numFmtId="0" fontId="6" fillId="0" borderId="0" xfId="0" applyFont="1"/>
    <xf numFmtId="43" fontId="6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43" fontId="6" fillId="0" borderId="0" xfId="1" applyFont="1" applyFill="1"/>
    <xf numFmtId="0" fontId="7" fillId="0" borderId="0" xfId="0" applyFont="1"/>
    <xf numFmtId="0" fontId="8" fillId="0" borderId="0" xfId="0" applyFont="1"/>
    <xf numFmtId="164" fontId="8" fillId="0" borderId="0" xfId="1" applyNumberFormat="1" applyFont="1"/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164" fontId="7" fillId="0" borderId="0" xfId="1" quotePrefix="1" applyNumberFormat="1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0" fontId="8" fillId="0" borderId="0" xfId="2" applyAlignment="1">
      <alignment horizontal="center"/>
    </xf>
    <xf numFmtId="0" fontId="8" fillId="0" borderId="0" xfId="2" applyAlignment="1">
      <alignment horizontal="left" indent="1"/>
    </xf>
    <xf numFmtId="0" fontId="8" fillId="0" borderId="0" xfId="0" applyFont="1" applyAlignment="1">
      <alignment horizontal="right"/>
    </xf>
    <xf numFmtId="164" fontId="9" fillId="0" borderId="0" xfId="1" applyNumberFormat="1" applyFont="1" applyFill="1"/>
    <xf numFmtId="164" fontId="8" fillId="0" borderId="0" xfId="1" applyNumberFormat="1" applyFont="1" applyFill="1"/>
    <xf numFmtId="0" fontId="8" fillId="0" borderId="0" xfId="0" applyFont="1" applyAlignment="1">
      <alignment horizontal="center"/>
    </xf>
    <xf numFmtId="37" fontId="8" fillId="0" borderId="4" xfId="0" applyNumberFormat="1" applyFont="1" applyBorder="1"/>
    <xf numFmtId="164" fontId="8" fillId="0" borderId="4" xfId="1" applyNumberFormat="1" applyFont="1" applyFill="1" applyBorder="1"/>
    <xf numFmtId="0" fontId="10" fillId="0" borderId="0" xfId="0" applyFont="1"/>
    <xf numFmtId="37" fontId="10" fillId="0" borderId="0" xfId="0" applyNumberFormat="1" applyFont="1"/>
    <xf numFmtId="37" fontId="8" fillId="0" borderId="0" xfId="0" applyNumberFormat="1" applyFont="1"/>
    <xf numFmtId="164" fontId="8" fillId="0" borderId="0" xfId="1" applyNumberFormat="1" applyFont="1" applyFill="1" applyBorder="1"/>
    <xf numFmtId="37" fontId="9" fillId="0" borderId="0" xfId="0" applyNumberFormat="1" applyFont="1"/>
    <xf numFmtId="37" fontId="0" fillId="0" borderId="0" xfId="0" applyNumberFormat="1"/>
    <xf numFmtId="164" fontId="6" fillId="0" borderId="0" xfId="1" applyNumberFormat="1" applyFont="1" applyFill="1"/>
    <xf numFmtId="43" fontId="8" fillId="0" borderId="0" xfId="1" applyFont="1" applyFill="1" applyAlignment="1">
      <alignment horizontal="center"/>
    </xf>
    <xf numFmtId="164" fontId="11" fillId="0" borderId="0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/>
    <xf numFmtId="164" fontId="13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Alignment="1">
      <alignment horizontal="right"/>
    </xf>
    <xf numFmtId="164" fontId="8" fillId="0" borderId="0" xfId="1" quotePrefix="1" applyNumberFormat="1" applyFont="1" applyFill="1"/>
    <xf numFmtId="37" fontId="8" fillId="0" borderId="0" xfId="0" applyNumberFormat="1" applyFont="1" applyAlignment="1">
      <alignment horizontal="right"/>
    </xf>
    <xf numFmtId="37" fontId="0" fillId="0" borderId="4" xfId="0" applyNumberFormat="1" applyBorder="1"/>
    <xf numFmtId="164" fontId="0" fillId="0" borderId="4" xfId="1" applyNumberFormat="1" applyFont="1" applyFill="1" applyBorder="1"/>
    <xf numFmtId="37" fontId="6" fillId="0" borderId="0" xfId="0" applyNumberFormat="1" applyFont="1"/>
    <xf numFmtId="43" fontId="0" fillId="0" borderId="4" xfId="1" applyFont="1" applyFill="1" applyBorder="1"/>
    <xf numFmtId="43" fontId="0" fillId="0" borderId="0" xfId="1" applyFont="1" applyFill="1" applyBorder="1"/>
    <xf numFmtId="41" fontId="6" fillId="0" borderId="0" xfId="0" applyNumberFormat="1" applyFont="1"/>
    <xf numFmtId="0" fontId="15" fillId="0" borderId="0" xfId="0" applyFont="1"/>
    <xf numFmtId="0" fontId="9" fillId="0" borderId="0" xfId="0" applyFont="1"/>
    <xf numFmtId="37" fontId="7" fillId="0" borderId="4" xfId="0" applyNumberFormat="1" applyFont="1" applyBorder="1"/>
    <xf numFmtId="164" fontId="7" fillId="0" borderId="4" xfId="1" applyNumberFormat="1" applyFont="1" applyFill="1" applyBorder="1"/>
    <xf numFmtId="43" fontId="7" fillId="0" borderId="0" xfId="1" applyFont="1" applyFill="1" applyAlignment="1">
      <alignment horizontal="center"/>
    </xf>
    <xf numFmtId="164" fontId="7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165" fontId="0" fillId="0" borderId="0" xfId="1" applyNumberFormat="1" applyFont="1"/>
    <xf numFmtId="164" fontId="8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 3" xfId="2" xr:uid="{535EFA5F-1508-49B5-A47F-4DD564C0767A}"/>
  </cellStyles>
  <dxfs count="7">
    <dxf>
      <numFmt numFmtId="35" formatCode="_(* #,##0.00_);_(* \(#,##0.00\);_(* &quot;-&quot;??_);_(@_)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6337778862885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CTNG\ExternalReporting\FERC\Financial%20Reporting\FERC%20Data%20Requests%20and%20Responses\UT%20EBA%20-%20Annual%20request-%20Reconcile%20NPC%20(FERC%20accts)%20to%2010K\2023%20UT%20EBA_Reconcile%202022%20FERC-GAAP\23-035-01%20RMP%20EBA%20Attach%20AFR%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43.564386226855" createdVersion="8" refreshedVersion="8" minRefreshableVersion="3" recordCount="2252" xr:uid="{68026F1E-C638-4B67-B8A7-3AFD3473D013}">
  <cacheSource type="worksheet">
    <worksheetSource ref="A1:D2253" sheet="Clean Detail" r:id="rId2"/>
  </cacheSource>
  <cacheFields count="4">
    <cacheField name="GL Account" numFmtId="0">
      <sharedItems/>
    </cacheField>
    <cacheField name="FERC Account" numFmtId="0">
      <sharedItems count="33">
        <s v="440 Residential sales"/>
        <s v="442 Commercial and industrial sales"/>
        <s v="447 Sales for resale"/>
        <s v="444 Public street and highway lighting"/>
        <s v="450 Forfeited discounts"/>
        <s v="451 Miscellaneous service revenues"/>
        <s v="454 Rent from electric property"/>
        <s v="418 Nonoperating rental income"/>
        <s v="456 Other electric revenues"/>
        <s v="456.1 Revenues from transmission of electricity of others"/>
        <s v="415 Revenues from merchandising, jobbing and contract work"/>
        <s v="411.8 Gains from disposition of allowances"/>
        <s v="449.1 Provision for rate refunds"/>
        <s v="453 Sales of water and water power"/>
        <s v="925 Injuries and damages"/>
        <s v="924 Property insurance"/>
        <s v="555 Purchased power"/>
        <s v="403 Depreciation expense"/>
        <s v="431 Other interest expense"/>
        <s v="547 Fuel"/>
        <s v="566 Miscellaneous transmission expenses"/>
        <s v="565 Transmission of electricity by others"/>
        <s v="557 Other expenses"/>
        <s v="426.5 Other deductions"/>
        <s v="501 Fuel"/>
        <s v="506 Miscellaneous steam power expenses"/>
        <s v="426.3 Penalties"/>
        <s v="418.1 Equity in earnings of subsidiary companies"/>
        <s v="503 Steam from other sources"/>
        <s v="455 Interdepartmental rents" u="1"/>
        <s v="929 Duplicate charges—Credit" u="1"/>
        <s v="921 Office supplies and expenses" u="1"/>
        <s v="407.4 Regulatory credits" u="1"/>
      </sharedItems>
    </cacheField>
    <cacheField name="Amount" numFmtId="43">
      <sharedItems containsSemiMixedTypes="0" containsString="0" containsNumber="1" minValue="-504423149.87" maxValue="679142467.49000001"/>
    </cacheField>
    <cacheField name="Financial line item" numFmtId="0">
      <sharedItems count="2">
        <s v="Revenue"/>
        <s v="Energy Cos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2">
  <r>
    <s v="301100 Electricity Income - Residential"/>
    <x v="0"/>
    <n v="-25580794.289999999"/>
    <x v="0"/>
  </r>
  <r>
    <s v="301100 Electricity Income - Residential"/>
    <x v="0"/>
    <n v="-47777774.93"/>
    <x v="0"/>
  </r>
  <r>
    <s v="301100 Electricity Income - Residential"/>
    <x v="0"/>
    <n v="-21149131.25"/>
    <x v="0"/>
  </r>
  <r>
    <s v="301100 Electricity Income - Residential"/>
    <x v="0"/>
    <n v="-69569028.409999996"/>
    <x v="0"/>
  </r>
  <r>
    <s v="301100 Electricity Income - Residential"/>
    <x v="0"/>
    <n v="-167391001.46000001"/>
    <x v="0"/>
  </r>
  <r>
    <s v="301100 Electricity Income - Residential"/>
    <x v="0"/>
    <n v="-2512904.85"/>
    <x v="0"/>
  </r>
  <r>
    <s v="301100 Electricity Income - Residential"/>
    <x v="0"/>
    <n v="-91328646.439999998"/>
    <x v="0"/>
  </r>
  <r>
    <s v="301100 Electricity Income - Residential"/>
    <x v="0"/>
    <n v="-18443966.66"/>
    <x v="0"/>
  </r>
  <r>
    <s v="301100 Electricity Income - Residential"/>
    <x v="0"/>
    <n v="-10045423.09"/>
    <x v="0"/>
  </r>
  <r>
    <s v="301100 Electricity Income - Residential"/>
    <x v="0"/>
    <n v="-17740805.219999999"/>
    <x v="0"/>
  </r>
  <r>
    <s v="301100 Electricity Income - Residential"/>
    <x v="0"/>
    <n v="-69804131.060000002"/>
    <x v="0"/>
  </r>
  <r>
    <s v="301100 Electricity Income - Residential"/>
    <x v="0"/>
    <n v="-36000246.18"/>
    <x v="0"/>
  </r>
  <r>
    <s v="301100 Electricity Income - Residential"/>
    <x v="0"/>
    <n v="-2299401.7599999998"/>
    <x v="0"/>
  </r>
  <r>
    <s v="301100 Electricity Income - Residential"/>
    <x v="0"/>
    <n v="-107152983.18000001"/>
    <x v="0"/>
  </r>
  <r>
    <s v="301100 Electricity Income - Residential"/>
    <x v="0"/>
    <n v="-29128050.940000001"/>
    <x v="0"/>
  </r>
  <r>
    <s v="301100 Electricity Income - Residential"/>
    <x v="0"/>
    <n v="-71271894.170000002"/>
    <x v="0"/>
  </r>
  <r>
    <s v="301100 Electricity Income - Residential"/>
    <x v="0"/>
    <n v="-9664684.4800000004"/>
    <x v="0"/>
  </r>
  <r>
    <s v="301100 Electricity Income - Residential"/>
    <x v="0"/>
    <n v="-11104539.41"/>
    <x v="0"/>
  </r>
  <r>
    <s v="301100 Electricity Income - Residential"/>
    <x v="0"/>
    <n v="-9803173.4900000002"/>
    <x v="0"/>
  </r>
  <r>
    <s v="301100 Electricity Income - Residential"/>
    <x v="0"/>
    <n v="-5655563.2000000002"/>
    <x v="0"/>
  </r>
  <r>
    <s v="301100 Electricity Income - Residential"/>
    <x v="0"/>
    <n v="-32869280.949999999"/>
    <x v="0"/>
  </r>
  <r>
    <s v="301100 Electricity Income - Residential"/>
    <x v="0"/>
    <n v="-5653428.4800000004"/>
    <x v="0"/>
  </r>
  <r>
    <s v="301100 Electricity Income - Residential"/>
    <x v="0"/>
    <n v="-13253879.699999999"/>
    <x v="0"/>
  </r>
  <r>
    <s v="301100 Electricity Income - Residential"/>
    <x v="0"/>
    <n v="-32913145.559999999"/>
    <x v="0"/>
  </r>
  <r>
    <s v="301100 Electricity Income - Residential"/>
    <x v="0"/>
    <n v="-110957706.64"/>
    <x v="0"/>
  </r>
  <r>
    <s v="301100 Electricity Income - Residential"/>
    <x v="0"/>
    <n v="-120799710.52"/>
    <x v="0"/>
  </r>
  <r>
    <s v="301100 Electricity Income - Residential"/>
    <x v="0"/>
    <n v="-6750468.0800000001"/>
    <x v="0"/>
  </r>
  <r>
    <s v="301100 Electricity Income - Residential"/>
    <x v="0"/>
    <n v="-8018961.0999999996"/>
    <x v="0"/>
  </r>
  <r>
    <s v="301100 Electricity Income - Residential"/>
    <x v="0"/>
    <n v="-11472647.1"/>
    <x v="0"/>
  </r>
  <r>
    <s v="301100 Electricity Income - Residential"/>
    <x v="0"/>
    <n v="-23227669.989999998"/>
    <x v="0"/>
  </r>
  <r>
    <s v="301100 Electricity Income - Residential"/>
    <x v="0"/>
    <n v="-35590450.450000003"/>
    <x v="0"/>
  </r>
  <r>
    <s v="301100 Electricity Income - Residential"/>
    <x v="0"/>
    <n v="-16558918.35"/>
    <x v="0"/>
  </r>
  <r>
    <s v="301100 Electricity Income - Residential"/>
    <x v="0"/>
    <n v="-242633569.09999999"/>
    <x v="0"/>
  </r>
  <r>
    <s v="301100 Electricity Income - Residential"/>
    <x v="0"/>
    <n v="-15416470.880000001"/>
    <x v="0"/>
  </r>
  <r>
    <s v="301100 Electricity Income - Residential"/>
    <x v="0"/>
    <n v="-2476702.98"/>
    <x v="0"/>
  </r>
  <r>
    <s v="301100 Electricity Income - Residential"/>
    <x v="0"/>
    <n v="-10457999.9"/>
    <x v="0"/>
  </r>
  <r>
    <s v="301100 Electricity Income - Residential"/>
    <x v="0"/>
    <n v="-17813639.609999999"/>
    <x v="0"/>
  </r>
  <r>
    <s v="301100 Electricity Income - Residential"/>
    <x v="0"/>
    <n v="-40230472.259999998"/>
    <x v="0"/>
  </r>
  <r>
    <s v="301100 Electricity Income - Residential"/>
    <x v="0"/>
    <n v="-5477463.2199999997"/>
    <x v="0"/>
  </r>
  <r>
    <s v="301100 Electricity Income - Residential"/>
    <x v="0"/>
    <n v="-12487965.68"/>
    <x v="0"/>
  </r>
  <r>
    <s v="301100 Electricity Income - Residential"/>
    <x v="0"/>
    <n v="-5286489.33"/>
    <x v="0"/>
  </r>
  <r>
    <s v="301100 Electricity Income - Residential"/>
    <x v="0"/>
    <n v="-2138045.33"/>
    <x v="0"/>
  </r>
  <r>
    <s v="301100 Electricity Income - Residential"/>
    <x v="0"/>
    <n v="-5493976.6900000004"/>
    <x v="0"/>
  </r>
  <r>
    <s v="301100 Electricity Income - Residential"/>
    <x v="0"/>
    <n v="-4687145.4800000004"/>
    <x v="0"/>
  </r>
  <r>
    <s v="301100 Electricity Income - Residential"/>
    <x v="0"/>
    <n v="-14910056.359999999"/>
    <x v="0"/>
  </r>
  <r>
    <s v="301100 Electricity Income - Residential"/>
    <x v="0"/>
    <n v="-4656474.2"/>
    <x v="0"/>
  </r>
  <r>
    <s v="301100 Electricity Income - Residential"/>
    <x v="0"/>
    <n v="-3098103.24"/>
    <x v="0"/>
  </r>
  <r>
    <s v="301100 Electricity Income - Residential"/>
    <x v="0"/>
    <n v="-9798373.1799999997"/>
    <x v="0"/>
  </r>
  <r>
    <s v="301100 Electricity Income - Residential"/>
    <x v="0"/>
    <n v="-5743069.0300000003"/>
    <x v="0"/>
  </r>
  <r>
    <s v="301100 Electricity Income - Residential"/>
    <x v="0"/>
    <n v="-9056374.25"/>
    <x v="0"/>
  </r>
  <r>
    <s v="301100 Electricity Income - Residential"/>
    <x v="0"/>
    <n v="-10290322.91"/>
    <x v="0"/>
  </r>
  <r>
    <s v="301100 Electricity Income - Residential"/>
    <x v="0"/>
    <n v="-39355489.25"/>
    <x v="0"/>
  </r>
  <r>
    <s v="301100 Electricity Income - Residential"/>
    <x v="0"/>
    <n v="-34736833.240000002"/>
    <x v="0"/>
  </r>
  <r>
    <s v="301100 Electricity Income - Residential"/>
    <x v="0"/>
    <n v="-100712117.53"/>
    <x v="0"/>
  </r>
  <r>
    <s v="301100 Electricity Income - Residential"/>
    <x v="0"/>
    <n v="-44490940.210000001"/>
    <x v="0"/>
  </r>
  <r>
    <s v="301100 Electricity Income - Residential"/>
    <x v="0"/>
    <n v="-72503535.549999997"/>
    <x v="0"/>
  </r>
  <r>
    <s v="301100 Electricity Income - Residential"/>
    <x v="0"/>
    <n v="-10098228.49"/>
    <x v="0"/>
  </r>
  <r>
    <s v="301100 Electricity Income - Residential"/>
    <x v="0"/>
    <n v="-6068646.7800000003"/>
    <x v="0"/>
  </r>
  <r>
    <s v="301100 Electricity Income - Residential"/>
    <x v="0"/>
    <n v="-3152711.36"/>
    <x v="0"/>
  </r>
  <r>
    <s v="301100 Electricity Income - Residential"/>
    <x v="0"/>
    <n v="-137647.15"/>
    <x v="0"/>
  </r>
  <r>
    <s v="301100 Electricity Income - Residential"/>
    <x v="0"/>
    <n v="-2176637.87"/>
    <x v="0"/>
  </r>
  <r>
    <s v="301100 Electricity Income - Residential"/>
    <x v="0"/>
    <n v="275663.75"/>
    <x v="0"/>
  </r>
  <r>
    <s v="301100 Electricity Income - Residential"/>
    <x v="0"/>
    <n v="11823.65"/>
    <x v="0"/>
  </r>
  <r>
    <s v="301106 Residential-Alt Revenue Program Adjs"/>
    <x v="0"/>
    <n v="-18028988.960000001"/>
    <x v="0"/>
  </r>
  <r>
    <s v="301107 Residential Revenue Acctg Adjustments"/>
    <x v="0"/>
    <n v="2516790.7799999998"/>
    <x v="0"/>
  </r>
  <r>
    <s v="301107 Residential Revenue Acctg Adjustments"/>
    <x v="0"/>
    <n v="1146632.32"/>
    <x v="0"/>
  </r>
  <r>
    <s v="301107 Residential Revenue Acctg Adjustments"/>
    <x v="0"/>
    <n v="539280.66"/>
    <x v="0"/>
  </r>
  <r>
    <s v="301107 Residential Revenue Acctg Adjustments"/>
    <x v="0"/>
    <n v="-573142.68000000005"/>
    <x v="0"/>
  </r>
  <r>
    <s v="301107 Residential Revenue Acctg Adjustments"/>
    <x v="0"/>
    <n v="160142.59"/>
    <x v="0"/>
  </r>
  <r>
    <s v="301107 Residential Revenue Acctg Adjustments"/>
    <x v="0"/>
    <n v="30021.11"/>
    <x v="0"/>
  </r>
  <r>
    <s v="301108 Residential Revenue Adj-Def NPC Mech"/>
    <x v="0"/>
    <n v="-20252439.09"/>
    <x v="0"/>
  </r>
  <r>
    <s v="301108 Residential Revenue Adj-Def NPC Mech"/>
    <x v="0"/>
    <n v="216060.43"/>
    <x v="0"/>
  </r>
  <r>
    <s v="301108 Residential Revenue Adj-Def NPC Mech"/>
    <x v="0"/>
    <n v="-39463.17"/>
    <x v="0"/>
  </r>
  <r>
    <s v="301109 Unbilled Revenue-Residential"/>
    <x v="0"/>
    <n v="808000"/>
    <x v="0"/>
  </r>
  <r>
    <s v="301109 Unbilled Revenue-Residential"/>
    <x v="0"/>
    <n v="-1938000"/>
    <x v="0"/>
  </r>
  <r>
    <s v="301109 Unbilled Revenue-Residential"/>
    <x v="0"/>
    <n v="-5423000"/>
    <x v="0"/>
  </r>
  <r>
    <s v="301109 Unbilled Revenue-Residential"/>
    <x v="0"/>
    <n v="-1218000"/>
    <x v="0"/>
  </r>
  <r>
    <s v="301109 Unbilled Revenue-Residential"/>
    <x v="0"/>
    <n v="-5100000"/>
    <x v="0"/>
  </r>
  <r>
    <s v="301109 Unbilled Revenue-Residential"/>
    <x v="0"/>
    <n v="-951000"/>
    <x v="0"/>
  </r>
  <r>
    <s v="301109 Unbilled Revenue-Residential"/>
    <x v="0"/>
    <n v="1334000"/>
    <x v="0"/>
  </r>
  <r>
    <s v="301110 Residential - Income Tax Deferral Adjs"/>
    <x v="0"/>
    <n v="-1247605.68"/>
    <x v="0"/>
  </r>
  <r>
    <s v="301110 Residential - Income Tax Deferral Adjs"/>
    <x v="0"/>
    <n v="-2990610.66"/>
    <x v="0"/>
  </r>
  <r>
    <s v="301110 Residential - Income Tax Deferral Adjs"/>
    <x v="0"/>
    <n v="-801150.48"/>
    <x v="0"/>
  </r>
  <r>
    <s v="301110 Residential - Income Tax Deferral Adjs"/>
    <x v="0"/>
    <n v="-250332.12"/>
    <x v="0"/>
  </r>
  <r>
    <s v="301111 Residential-OR Corp Act Tax Rev Adj"/>
    <x v="0"/>
    <n v="-493819.34"/>
    <x v="0"/>
  </r>
  <r>
    <s v="301111 Residential-OR Corp Act Tax Rev Adj"/>
    <x v="0"/>
    <n v="-99441.74"/>
    <x v="0"/>
  </r>
  <r>
    <s v="301111 Residential-OR Corp Act Tax Rev Adj"/>
    <x v="0"/>
    <n v="-54296.47"/>
    <x v="0"/>
  </r>
  <r>
    <s v="301111 Residential-OR Corp Act Tax Rev Adj"/>
    <x v="0"/>
    <n v="-95446.89"/>
    <x v="0"/>
  </r>
  <r>
    <s v="301111 Residential-OR Corp Act Tax Rev Adj"/>
    <x v="0"/>
    <n v="-373629.88"/>
    <x v="0"/>
  </r>
  <r>
    <s v="301111 Residential-OR Corp Act Tax Rev Adj"/>
    <x v="0"/>
    <n v="-193913.95"/>
    <x v="0"/>
  </r>
  <r>
    <s v="301111 Residential-OR Corp Act Tax Rev Adj"/>
    <x v="0"/>
    <n v="-12324.9"/>
    <x v="0"/>
  </r>
  <r>
    <s v="301111 Residential-OR Corp Act Tax Rev Adj"/>
    <x v="0"/>
    <n v="-576532.47"/>
    <x v="0"/>
  </r>
  <r>
    <s v="301111 Residential-OR Corp Act Tax Rev Adj"/>
    <x v="0"/>
    <n v="-156371.28"/>
    <x v="0"/>
  </r>
  <r>
    <s v="301111 Residential-OR Corp Act Tax Rev Adj"/>
    <x v="0"/>
    <n v="-256002.25"/>
    <x v="0"/>
  </r>
  <r>
    <s v="301111 Residential-OR Corp Act Tax Rev Adj"/>
    <x v="0"/>
    <n v="-387576.31"/>
    <x v="0"/>
  </r>
  <r>
    <s v="301111 Residential-OR Corp Act Tax Rev Adj"/>
    <x v="0"/>
    <n v="-51599.71"/>
    <x v="0"/>
  </r>
  <r>
    <s v="301111 Residential-OR Corp Act Tax Rev Adj"/>
    <x v="0"/>
    <n v="-59766.33"/>
    <x v="0"/>
  </r>
  <r>
    <s v="301111 Residential-OR Corp Act Tax Rev Adj"/>
    <x v="0"/>
    <n v="-114632.04"/>
    <x v="0"/>
  </r>
  <r>
    <s v="301111 Residential-OR Corp Act Tax Rev Adj"/>
    <x v="0"/>
    <n v="-53101.23"/>
    <x v="0"/>
  </r>
  <r>
    <s v="301111 Residential-OR Corp Act Tax Rev Adj"/>
    <x v="0"/>
    <n v="-380019.47"/>
    <x v="0"/>
  </r>
  <r>
    <s v="301111 Residential-OR Corp Act Tax Rev Adj"/>
    <x v="0"/>
    <n v="-30541.439999999999"/>
    <x v="0"/>
  </r>
  <r>
    <s v="301111 Residential-OR Corp Act Tax Rev Adj"/>
    <x v="0"/>
    <n v="-30253.63"/>
    <x v="0"/>
  </r>
  <r>
    <s v="301111 Residential-OR Corp Act Tax Rev Adj"/>
    <x v="0"/>
    <n v="-70892.02"/>
    <x v="0"/>
  </r>
  <r>
    <s v="301111 Residential-OR Corp Act Tax Rev Adj"/>
    <x v="0"/>
    <n v="-32711.86"/>
    <x v="0"/>
  </r>
  <r>
    <s v="301111 Residential-OR Corp Act Tax Rev Adj"/>
    <x v="0"/>
    <n v="-11639.64"/>
    <x v="0"/>
  </r>
  <r>
    <s v="301112 Residential - Customer Bill Credits"/>
    <x v="0"/>
    <n v="85912.87"/>
    <x v="0"/>
  </r>
  <r>
    <s v="301112 Residential - Customer Bill Credits"/>
    <x v="0"/>
    <n v="90052.98"/>
    <x v="0"/>
  </r>
  <r>
    <s v="301112 Residential - Customer Bill Credits"/>
    <x v="0"/>
    <n v="61824.45"/>
    <x v="0"/>
  </r>
  <r>
    <s v="301112 Residential - Customer Bill Credits"/>
    <x v="0"/>
    <n v="707425.9"/>
    <x v="0"/>
  </r>
  <r>
    <s v="301112 Residential - Customer Bill Credits"/>
    <x v="0"/>
    <n v="8729.9599999999991"/>
    <x v="0"/>
  </r>
  <r>
    <s v="301112 Residential - Customer Bill Credits"/>
    <x v="0"/>
    <n v="240901.82"/>
    <x v="0"/>
  </r>
  <r>
    <s v="301112 Residential - Customer Bill Credits"/>
    <x v="0"/>
    <n v="38345.699999999997"/>
    <x v="0"/>
  </r>
  <r>
    <s v="301112 Residential - Customer Bill Credits"/>
    <x v="0"/>
    <n v="27496.82"/>
    <x v="0"/>
  </r>
  <r>
    <s v="301112 Residential - Customer Bill Credits"/>
    <x v="0"/>
    <n v="30688.74"/>
    <x v="0"/>
  </r>
  <r>
    <s v="301112 Residential - Customer Bill Credits"/>
    <x v="0"/>
    <n v="109548.14"/>
    <x v="0"/>
  </r>
  <r>
    <s v="301112 Residential - Customer Bill Credits"/>
    <x v="0"/>
    <n v="75345.5"/>
    <x v="0"/>
  </r>
  <r>
    <s v="301112 Residential - Customer Bill Credits"/>
    <x v="0"/>
    <n v="4117.24"/>
    <x v="0"/>
  </r>
  <r>
    <s v="301112 Residential - Customer Bill Credits"/>
    <x v="0"/>
    <n v="216092.59"/>
    <x v="0"/>
  </r>
  <r>
    <s v="301112 Residential - Customer Bill Credits"/>
    <x v="0"/>
    <n v="51652.23"/>
    <x v="0"/>
  </r>
  <r>
    <s v="301112 Residential - Customer Bill Credits"/>
    <x v="0"/>
    <n v="214199.67999999999"/>
    <x v="0"/>
  </r>
  <r>
    <s v="301112 Residential - Customer Bill Credits"/>
    <x v="0"/>
    <n v="15483.82"/>
    <x v="0"/>
  </r>
  <r>
    <s v="301112 Residential - Customer Bill Credits"/>
    <x v="0"/>
    <n v="19975"/>
    <x v="0"/>
  </r>
  <r>
    <s v="301112 Residential - Customer Bill Credits"/>
    <x v="0"/>
    <n v="56164.85"/>
    <x v="0"/>
  </r>
  <r>
    <s v="301112 Residential - Customer Bill Credits"/>
    <x v="0"/>
    <n v="24618.83"/>
    <x v="0"/>
  </r>
  <r>
    <s v="301112 Residential - Customer Bill Credits"/>
    <x v="0"/>
    <n v="275452.25"/>
    <x v="0"/>
  </r>
  <r>
    <s v="301112 Residential - Customer Bill Credits"/>
    <x v="0"/>
    <n v="9307.14"/>
    <x v="0"/>
  </r>
  <r>
    <s v="301112 Residential - Customer Bill Credits"/>
    <x v="0"/>
    <n v="131834.65"/>
    <x v="0"/>
  </r>
  <r>
    <s v="301112 Residential - Customer Bill Credits"/>
    <x v="0"/>
    <n v="9970.2000000000007"/>
    <x v="0"/>
  </r>
  <r>
    <s v="301112 Residential - Customer Bill Credits"/>
    <x v="0"/>
    <n v="25904.09"/>
    <x v="0"/>
  </r>
  <r>
    <s v="301112 Residential - Customer Bill Credits"/>
    <x v="0"/>
    <n v="316860.96000000002"/>
    <x v="0"/>
  </r>
  <r>
    <s v="301112 Residential - Customer Bill Credits"/>
    <x v="0"/>
    <n v="455802.74"/>
    <x v="0"/>
  </r>
  <r>
    <s v="301112 Residential - Customer Bill Credits"/>
    <x v="0"/>
    <n v="22811.69"/>
    <x v="0"/>
  </r>
  <r>
    <s v="301112 Residential - Customer Bill Credits"/>
    <x v="0"/>
    <n v="22502.14"/>
    <x v="0"/>
  </r>
  <r>
    <s v="301112 Residential - Customer Bill Credits"/>
    <x v="0"/>
    <n v="30749.56"/>
    <x v="0"/>
  </r>
  <r>
    <s v="301112 Residential - Customer Bill Credits"/>
    <x v="0"/>
    <n v="83137.5"/>
    <x v="0"/>
  </r>
  <r>
    <s v="301112 Residential - Customer Bill Credits"/>
    <x v="0"/>
    <n v="114828.95"/>
    <x v="0"/>
  </r>
  <r>
    <s v="301112 Residential - Customer Bill Credits"/>
    <x v="0"/>
    <n v="44218.52"/>
    <x v="0"/>
  </r>
  <r>
    <s v="301112 Residential - Customer Bill Credits"/>
    <x v="0"/>
    <n v="856168.38"/>
    <x v="0"/>
  </r>
  <r>
    <s v="301112 Residential - Customer Bill Credits"/>
    <x v="0"/>
    <n v="21567.67"/>
    <x v="0"/>
  </r>
  <r>
    <s v="301112 Residential - Customer Bill Credits"/>
    <x v="0"/>
    <n v="21412.25"/>
    <x v="0"/>
  </r>
  <r>
    <s v="301112 Residential - Customer Bill Credits"/>
    <x v="0"/>
    <n v="101881.71"/>
    <x v="0"/>
  </r>
  <r>
    <s v="301112 Residential - Customer Bill Credits"/>
    <x v="0"/>
    <n v="84899.42"/>
    <x v="0"/>
  </r>
  <r>
    <s v="301112 Residential - Customer Bill Credits"/>
    <x v="0"/>
    <n v="334922.99"/>
    <x v="0"/>
  </r>
  <r>
    <s v="301112 Residential - Customer Bill Credits"/>
    <x v="0"/>
    <n v="113490.73"/>
    <x v="0"/>
  </r>
  <r>
    <s v="301112 Residential - Customer Bill Credits"/>
    <x v="0"/>
    <n v="255707.4"/>
    <x v="0"/>
  </r>
  <r>
    <s v="301112 Residential - Customer Bill Credits"/>
    <x v="0"/>
    <n v="30213.61"/>
    <x v="0"/>
  </r>
  <r>
    <s v="301112 Residential - Customer Bill Credits"/>
    <x v="0"/>
    <n v="12855.77"/>
    <x v="0"/>
  </r>
  <r>
    <s v="301112 Residential - Customer Bill Credits"/>
    <x v="0"/>
    <n v="2257.46"/>
    <x v="0"/>
  </r>
  <r>
    <s v="301112 Residential - Customer Bill Credits"/>
    <x v="0"/>
    <n v="144650"/>
    <x v="0"/>
  </r>
  <r>
    <s v="301165 Solar Feed-In Revenue - Residential"/>
    <x v="0"/>
    <n v="-1896435.91"/>
    <x v="0"/>
  </r>
  <r>
    <s v="301165 Solar Feed-In Revenue - Residential"/>
    <x v="0"/>
    <n v="-237584.67"/>
    <x v="0"/>
  </r>
  <r>
    <s v="301168 Community Solar Revenue-Residential"/>
    <x v="0"/>
    <n v="-239864.94"/>
    <x v="0"/>
  </r>
  <r>
    <s v="301170 DSM Revenue - Residential"/>
    <x v="0"/>
    <n v="-4173130.38"/>
    <x v="0"/>
  </r>
  <r>
    <s v="301170 DSM Revenue - Residential"/>
    <x v="0"/>
    <n v="-5662856.3499999996"/>
    <x v="0"/>
  </r>
  <r>
    <s v="301170 DSM Revenue - Residential"/>
    <x v="0"/>
    <n v="-876497.78"/>
    <x v="0"/>
  </r>
  <r>
    <s v="301170 DSM Revenue - Residential"/>
    <x v="0"/>
    <n v="-80331.539999999994"/>
    <x v="0"/>
  </r>
  <r>
    <s v="301170 DSM Revenue - Residential"/>
    <x v="0"/>
    <n v="-787180.76"/>
    <x v="0"/>
  </r>
  <r>
    <s v="301170 DSM Revenue - Residential"/>
    <x v="0"/>
    <n v="-152012.01999999999"/>
    <x v="0"/>
  </r>
  <r>
    <s v="301170 DSM Revenue - Residential"/>
    <x v="0"/>
    <n v="-25372.639999999999"/>
    <x v="0"/>
  </r>
  <r>
    <s v="301170 DSM Revenue - Residential"/>
    <x v="0"/>
    <n v="-117891.53"/>
    <x v="0"/>
  </r>
  <r>
    <s v="301170 DSM Revenue - Residential"/>
    <x v="0"/>
    <n v="-61487.93"/>
    <x v="0"/>
  </r>
  <r>
    <s v="301170 DSM Revenue - Residential"/>
    <x v="0"/>
    <n v="-174719.45"/>
    <x v="0"/>
  </r>
  <r>
    <s v="301170 DSM Revenue - Residential"/>
    <x v="0"/>
    <n v="-57936.79"/>
    <x v="0"/>
  </r>
  <r>
    <s v="301170 DSM Revenue - Residential"/>
    <x v="0"/>
    <n v="-80092.06"/>
    <x v="0"/>
  </r>
  <r>
    <s v="301170 DSM Revenue - Residential"/>
    <x v="0"/>
    <n v="-133226.28"/>
    <x v="0"/>
  </r>
  <r>
    <s v="301170 DSM Revenue - Residential"/>
    <x v="0"/>
    <n v="-108344.84"/>
    <x v="0"/>
  </r>
  <r>
    <s v="301170 DSM Revenue - Residential"/>
    <x v="0"/>
    <n v="-228078.34"/>
    <x v="0"/>
  </r>
  <r>
    <s v="301170 DSM Revenue - Residential"/>
    <x v="0"/>
    <n v="-265615.52"/>
    <x v="0"/>
  </r>
  <r>
    <s v="301170 DSM Revenue - Residential"/>
    <x v="0"/>
    <n v="-390893.12"/>
    <x v="0"/>
  </r>
  <r>
    <s v="301170 DSM Revenue - Residential"/>
    <x v="0"/>
    <n v="-1221643.1100000001"/>
    <x v="0"/>
  </r>
  <r>
    <s v="301170 DSM Revenue - Residential"/>
    <x v="0"/>
    <n v="-554124.43999999994"/>
    <x v="0"/>
  </r>
  <r>
    <s v="301170 DSM Revenue - Residential"/>
    <x v="0"/>
    <n v="-8318309.1100000003"/>
    <x v="0"/>
  </r>
  <r>
    <s v="301170 DSM Revenue - Residential"/>
    <x v="0"/>
    <n v="-270253.46000000002"/>
    <x v="0"/>
  </r>
  <r>
    <s v="301170 DSM Revenue - Residential"/>
    <x v="0"/>
    <n v="-36929.5"/>
    <x v="0"/>
  </r>
  <r>
    <s v="301170 DSM Revenue - Residential"/>
    <x v="0"/>
    <n v="-82375.09"/>
    <x v="0"/>
  </r>
  <r>
    <s v="301170 DSM Revenue - Residential"/>
    <x v="0"/>
    <n v="-35790.03"/>
    <x v="0"/>
  </r>
  <r>
    <s v="301170 DSM Revenue - Residential"/>
    <x v="0"/>
    <n v="-37041.68"/>
    <x v="0"/>
  </r>
  <r>
    <s v="301170 DSM Revenue - Residential"/>
    <x v="0"/>
    <n v="-31494.86"/>
    <x v="0"/>
  </r>
  <r>
    <s v="301170 DSM Revenue - Residential"/>
    <x v="0"/>
    <n v="-100397.46"/>
    <x v="0"/>
  </r>
  <r>
    <s v="301170 DSM Revenue - Residential"/>
    <x v="0"/>
    <n v="-31532.77"/>
    <x v="0"/>
  </r>
  <r>
    <s v="301170 DSM Revenue - Residential"/>
    <x v="0"/>
    <n v="-20878.099999999999"/>
    <x v="0"/>
  </r>
  <r>
    <s v="301170 DSM Revenue - Residential"/>
    <x v="0"/>
    <n v="-65883.69"/>
    <x v="0"/>
  </r>
  <r>
    <s v="301170 DSM Revenue - Residential"/>
    <x v="0"/>
    <n v="-38698.81"/>
    <x v="0"/>
  </r>
  <r>
    <s v="301170 DSM Revenue - Residential"/>
    <x v="0"/>
    <n v="-212807.55"/>
    <x v="0"/>
  </r>
  <r>
    <s v="301170 DSM Revenue - Residential"/>
    <x v="0"/>
    <n v="-241246.84"/>
    <x v="0"/>
  </r>
  <r>
    <s v="301170 DSM Revenue - Residential"/>
    <x v="0"/>
    <n v="-922197.27"/>
    <x v="0"/>
  </r>
  <r>
    <s v="301170 DSM Revenue - Residential"/>
    <x v="0"/>
    <n v="-813866.37"/>
    <x v="0"/>
  </r>
  <r>
    <s v="301170 DSM Revenue - Residential"/>
    <x v="0"/>
    <n v="-3425272.82"/>
    <x v="0"/>
  </r>
  <r>
    <s v="301170 DSM Revenue - Residential"/>
    <x v="0"/>
    <n v="-1522235.08"/>
    <x v="0"/>
  </r>
  <r>
    <s v="301170 DSM Revenue - Residential"/>
    <x v="0"/>
    <n v="-2494691.4500000002"/>
    <x v="0"/>
  </r>
  <r>
    <s v="301170 DSM Revenue - Residential"/>
    <x v="0"/>
    <n v="-342332.91"/>
    <x v="0"/>
  </r>
  <r>
    <s v="301170 DSM Revenue - Residential"/>
    <x v="0"/>
    <n v="-14485.95"/>
    <x v="0"/>
  </r>
  <r>
    <s v="301170 DSM Revenue - Residential"/>
    <x v="0"/>
    <n v="-30120.48"/>
    <x v="0"/>
  </r>
  <r>
    <s v="301170 DSM Revenue - Residential"/>
    <x v="0"/>
    <n v="-15416.55"/>
    <x v="0"/>
  </r>
  <r>
    <s v="301170 DSM Revenue - Residential"/>
    <x v="0"/>
    <n v="-5982.53"/>
    <x v="0"/>
  </r>
  <r>
    <s v="301170 DSM Revenue - Residential"/>
    <x v="0"/>
    <n v="-18672.59"/>
    <x v="0"/>
  </r>
  <r>
    <s v="301170 DSM Revenue - Residential"/>
    <x v="0"/>
    <n v="-17953.71"/>
    <x v="0"/>
  </r>
  <r>
    <s v="301170 DSM Revenue - Residential"/>
    <x v="0"/>
    <n v="-34065.910000000003"/>
    <x v="0"/>
  </r>
  <r>
    <s v="301170 DSM Revenue - Residential"/>
    <x v="0"/>
    <n v="-20475.419999999998"/>
    <x v="0"/>
  </r>
  <r>
    <s v="301170 DSM Revenue - Residential"/>
    <x v="0"/>
    <n v="-11319.27"/>
    <x v="0"/>
  </r>
  <r>
    <s v="301170 DSM Revenue - Residential"/>
    <x v="0"/>
    <n v="-9540.24"/>
    <x v="0"/>
  </r>
  <r>
    <s v="301170 DSM Revenue - Residential"/>
    <x v="0"/>
    <n v="-20192.25"/>
    <x v="0"/>
  </r>
  <r>
    <s v="301170 DSM Revenue - Residential"/>
    <x v="0"/>
    <n v="-10797.67"/>
    <x v="0"/>
  </r>
  <r>
    <s v="301170 DSM Revenue - Residential"/>
    <x v="0"/>
    <n v="-6112436.4500000002"/>
    <x v="0"/>
  </r>
  <r>
    <s v="301170 DSM Revenue - Residential"/>
    <x v="0"/>
    <n v="-879277.51"/>
    <x v="0"/>
  </r>
  <r>
    <s v="301170 DSM Revenue - Residential"/>
    <x v="0"/>
    <n v="-66857.210000000006"/>
    <x v="0"/>
  </r>
  <r>
    <s v="301170 DSM Revenue - Residential"/>
    <x v="0"/>
    <n v="-1795.13"/>
    <x v="0"/>
  </r>
  <r>
    <s v="301170 DSM Revenue - Residential"/>
    <x v="0"/>
    <n v="232803.09"/>
    <x v="0"/>
  </r>
  <r>
    <s v="301170 DSM Revenue - Residential"/>
    <x v="0"/>
    <n v="7439.14"/>
    <x v="0"/>
  </r>
  <r>
    <s v="301170 DSM Revenue - Residential"/>
    <x v="0"/>
    <n v="-23923436.879999999"/>
    <x v="0"/>
  </r>
  <r>
    <s v="301170 DSM Revenue - Residential"/>
    <x v="0"/>
    <n v="20651139.52"/>
    <x v="0"/>
  </r>
  <r>
    <s v="301171 DSM Revenue - Residential Cat 2 Gen Svc"/>
    <x v="0"/>
    <n v="-8109.81"/>
    <x v="0"/>
  </r>
  <r>
    <s v="301171 DSM Revenue - Residential Cat 2 Gen Svc"/>
    <x v="0"/>
    <n v="-1086.32"/>
    <x v="0"/>
  </r>
  <r>
    <s v="301171 DSM Revenue - Residential Cat 2 Gen Svc"/>
    <x v="0"/>
    <n v="-6075.43"/>
    <x v="0"/>
  </r>
  <r>
    <s v="301171 DSM Revenue - Residential Cat 2 Gen Svc"/>
    <x v="0"/>
    <n v="-538.29"/>
    <x v="0"/>
  </r>
  <r>
    <s v="301171 DSM Revenue - Residential Cat 2 Gen Svc"/>
    <x v="0"/>
    <n v="-276.58"/>
    <x v="0"/>
  </r>
  <r>
    <s v="301171 DSM Revenue - Residential Cat 2 Gen Svc"/>
    <x v="0"/>
    <n v="-860.59"/>
    <x v="0"/>
  </r>
  <r>
    <s v="301171 DSM Revenue - Residential Cat 2 Gen Svc"/>
    <x v="0"/>
    <n v="-839.16"/>
    <x v="0"/>
  </r>
  <r>
    <s v="301171 DSM Revenue - Residential Cat 2 Gen Svc"/>
    <x v="0"/>
    <n v="-2332.5300000000002"/>
    <x v="0"/>
  </r>
  <r>
    <s v="301171 DSM Revenue - Residential Cat 2 Gen Svc"/>
    <x v="0"/>
    <n v="-675.15"/>
    <x v="0"/>
  </r>
  <r>
    <s v="301171 DSM Revenue - Residential Cat 2 Gen Svc"/>
    <x v="0"/>
    <n v="-675.14"/>
    <x v="0"/>
  </r>
  <r>
    <s v="301171 DSM Revenue - Residential Cat 2 Gen Svc"/>
    <x v="0"/>
    <n v="-1732.9"/>
    <x v="0"/>
  </r>
  <r>
    <s v="301171 DSM Revenue - Residential Cat 2 Gen Svc"/>
    <x v="0"/>
    <n v="-811.66"/>
    <x v="0"/>
  </r>
  <r>
    <s v="301171 DSM Revenue - Residential Cat 2 Gen Svc"/>
    <x v="0"/>
    <n v="-14769.37"/>
    <x v="0"/>
  </r>
  <r>
    <s v="301180 Blue Sky Revenue - Residential"/>
    <x v="0"/>
    <n v="-23118.61"/>
    <x v="0"/>
  </r>
  <r>
    <s v="301180 Blue Sky Revenue - Residential"/>
    <x v="0"/>
    <n v="-167241.96"/>
    <x v="0"/>
  </r>
  <r>
    <s v="301180 Blue Sky Revenue - Residential"/>
    <x v="0"/>
    <n v="-846063.58"/>
    <x v="0"/>
  </r>
  <r>
    <s v="301180 Blue Sky Revenue - Residential"/>
    <x v="0"/>
    <n v="-38709.519999999997"/>
    <x v="0"/>
  </r>
  <r>
    <s v="301180 Blue Sky Revenue - Residential"/>
    <x v="0"/>
    <n v="-2072.81"/>
    <x v="0"/>
  </r>
  <r>
    <s v="301180 Blue Sky Revenue - Residential"/>
    <x v="0"/>
    <n v="-35687.57"/>
    <x v="0"/>
  </r>
  <r>
    <s v="301180 Blue Sky Revenue - Residential"/>
    <x v="0"/>
    <n v="-100435.77"/>
    <x v="0"/>
  </r>
  <r>
    <s v="301180 Blue Sky Revenue - Residential"/>
    <x v="0"/>
    <n v="-15635.39"/>
    <x v="0"/>
  </r>
  <r>
    <s v="301180 Blue Sky Revenue - Residential"/>
    <x v="0"/>
    <n v="-13888.44"/>
    <x v="0"/>
  </r>
  <r>
    <s v="301180 Blue Sky Revenue - Residential"/>
    <x v="0"/>
    <n v="-8308.19"/>
    <x v="0"/>
  </r>
  <r>
    <s v="301180 Blue Sky Revenue - Residential"/>
    <x v="0"/>
    <n v="-32446.32"/>
    <x v="0"/>
  </r>
  <r>
    <s v="301180 Blue Sky Revenue - Residential"/>
    <x v="0"/>
    <n v="-22596.2"/>
    <x v="0"/>
  </r>
  <r>
    <s v="301180 Blue Sky Revenue - Residential"/>
    <x v="0"/>
    <n v="-1108.53"/>
    <x v="0"/>
  </r>
  <r>
    <s v="301180 Blue Sky Revenue - Residential"/>
    <x v="0"/>
    <n v="-86269.71"/>
    <x v="0"/>
  </r>
  <r>
    <s v="301180 Blue Sky Revenue - Residential"/>
    <x v="0"/>
    <n v="-21406.59"/>
    <x v="0"/>
  </r>
  <r>
    <s v="301180 Blue Sky Revenue - Residential"/>
    <x v="0"/>
    <n v="-27053.79"/>
    <x v="0"/>
  </r>
  <r>
    <s v="301180 Blue Sky Revenue - Residential"/>
    <x v="0"/>
    <n v="-88667.19"/>
    <x v="0"/>
  </r>
  <r>
    <s v="301180 Blue Sky Revenue - Residential"/>
    <x v="0"/>
    <n v="-6582.59"/>
    <x v="0"/>
  </r>
  <r>
    <s v="301180 Blue Sky Revenue - Residential"/>
    <x v="0"/>
    <n v="-4984.25"/>
    <x v="0"/>
  </r>
  <r>
    <s v="301180 Blue Sky Revenue - Residential"/>
    <x v="0"/>
    <n v="-27054.14"/>
    <x v="0"/>
  </r>
  <r>
    <s v="301180 Blue Sky Revenue - Residential"/>
    <x v="0"/>
    <n v="-13038.87"/>
    <x v="0"/>
  </r>
  <r>
    <s v="301180 Blue Sky Revenue - Residential"/>
    <x v="0"/>
    <n v="-133400.59"/>
    <x v="0"/>
  </r>
  <r>
    <s v="301180 Blue Sky Revenue - Residential"/>
    <x v="0"/>
    <n v="-117337.31"/>
    <x v="0"/>
  </r>
  <r>
    <s v="301180 Blue Sky Revenue - Residential"/>
    <x v="0"/>
    <n v="-9717.7999999999993"/>
    <x v="0"/>
  </r>
  <r>
    <s v="301180 Blue Sky Revenue - Residential"/>
    <x v="0"/>
    <n v="-166268.68"/>
    <x v="0"/>
  </r>
  <r>
    <s v="301180 Blue Sky Revenue - Residential"/>
    <x v="0"/>
    <n v="-37937.39"/>
    <x v="0"/>
  </r>
  <r>
    <s v="301180 Blue Sky Revenue - Residential"/>
    <x v="0"/>
    <n v="-7871.05"/>
    <x v="0"/>
  </r>
  <r>
    <s v="301180 Blue Sky Revenue - Residential"/>
    <x v="0"/>
    <n v="-15193.11"/>
    <x v="0"/>
  </r>
  <r>
    <s v="301180 Blue Sky Revenue - Residential"/>
    <x v="0"/>
    <n v="-61399.9"/>
    <x v="0"/>
  </r>
  <r>
    <s v="301180 Blue Sky Revenue - Residential"/>
    <x v="0"/>
    <n v="-15114.28"/>
    <x v="0"/>
  </r>
  <r>
    <s v="301180 Blue Sky Revenue - Residential"/>
    <x v="0"/>
    <n v="-556115.99"/>
    <x v="0"/>
  </r>
  <r>
    <s v="301180 Blue Sky Revenue - Residential"/>
    <x v="0"/>
    <n v="-25066.25"/>
    <x v="0"/>
  </r>
  <r>
    <s v="301180 Blue Sky Revenue - Residential"/>
    <x v="0"/>
    <n v="-2871.43"/>
    <x v="0"/>
  </r>
  <r>
    <s v="301180 Blue Sky Revenue - Residential"/>
    <x v="0"/>
    <n v="-30450.52"/>
    <x v="0"/>
  </r>
  <r>
    <s v="301180 Blue Sky Revenue - Residential"/>
    <x v="0"/>
    <n v="-22468.69"/>
    <x v="0"/>
  </r>
  <r>
    <s v="301180 Blue Sky Revenue - Residential"/>
    <x v="0"/>
    <n v="-65660.240000000005"/>
    <x v="0"/>
  </r>
  <r>
    <s v="301180 Blue Sky Revenue - Residential"/>
    <x v="0"/>
    <n v="-6282.99"/>
    <x v="0"/>
  </r>
  <r>
    <s v="301180 Blue Sky Revenue - Residential"/>
    <x v="0"/>
    <n v="-47544.38"/>
    <x v="0"/>
  </r>
  <r>
    <s v="301180 Blue Sky Revenue - Residential"/>
    <x v="0"/>
    <n v="-8485.82"/>
    <x v="0"/>
  </r>
  <r>
    <s v="301180 Blue Sky Revenue - Residential"/>
    <x v="0"/>
    <n v="-10681.05"/>
    <x v="0"/>
  </r>
  <r>
    <s v="301180 Blue Sky Revenue - Residential"/>
    <x v="0"/>
    <n v="-9446.4500000000007"/>
    <x v="0"/>
  </r>
  <r>
    <s v="301180 Blue Sky Revenue - Residential"/>
    <x v="0"/>
    <n v="-28526.95"/>
    <x v="0"/>
  </r>
  <r>
    <s v="301180 Blue Sky Revenue - Residential"/>
    <x v="0"/>
    <n v="-5109.22"/>
    <x v="0"/>
  </r>
  <r>
    <s v="301180 Blue Sky Revenue - Residential"/>
    <x v="0"/>
    <n v="-26828.19"/>
    <x v="0"/>
  </r>
  <r>
    <s v="301180 Blue Sky Revenue - Residential"/>
    <x v="0"/>
    <n v="-8647.58"/>
    <x v="0"/>
  </r>
  <r>
    <s v="301180 Blue Sky Revenue - Residential"/>
    <x v="0"/>
    <n v="-6358.5"/>
    <x v="0"/>
  </r>
  <r>
    <s v="301180 Blue Sky Revenue - Residential"/>
    <x v="0"/>
    <n v="-6518.27"/>
    <x v="0"/>
  </r>
  <r>
    <s v="301180 Blue Sky Revenue - Residential"/>
    <x v="0"/>
    <n v="-25490.76"/>
    <x v="0"/>
  </r>
  <r>
    <s v="301180 Blue Sky Revenue - Residential"/>
    <x v="0"/>
    <n v="-25576.880000000001"/>
    <x v="0"/>
  </r>
  <r>
    <s v="301180 Blue Sky Revenue - Residential"/>
    <x v="0"/>
    <n v="-216182.3"/>
    <x v="0"/>
  </r>
  <r>
    <s v="301180 Blue Sky Revenue - Residential"/>
    <x v="0"/>
    <n v="-164049.51"/>
    <x v="0"/>
  </r>
  <r>
    <s v="301180 Blue Sky Revenue - Residential"/>
    <x v="0"/>
    <n v="-105287.5"/>
    <x v="0"/>
  </r>
  <r>
    <s v="301180 Blue Sky Revenue - Residential"/>
    <x v="0"/>
    <n v="-10655.5"/>
    <x v="0"/>
  </r>
  <r>
    <s v="301180 Blue Sky Revenue - Residential"/>
    <x v="0"/>
    <n v="-4738.75"/>
    <x v="0"/>
  </r>
  <r>
    <s v="301180 Blue Sky Revenue - Residential"/>
    <x v="0"/>
    <n v="-2798.83"/>
    <x v="0"/>
  </r>
  <r>
    <s v="301180 Blue Sky Revenue - Residential"/>
    <x v="0"/>
    <n v="-2065.0300000000002"/>
    <x v="0"/>
  </r>
  <r>
    <s v="301180 Blue Sky Revenue - Residential"/>
    <x v="0"/>
    <n v="-1847.74"/>
    <x v="0"/>
  </r>
  <r>
    <s v="301180 Blue Sky Revenue - Residential"/>
    <x v="0"/>
    <n v="-3799.59"/>
    <x v="0"/>
  </r>
  <r>
    <s v="301180 Blue Sky Revenue - Residential"/>
    <x v="0"/>
    <n v="-2615.3000000000002"/>
    <x v="0"/>
  </r>
  <r>
    <s v="301180 Blue Sky Revenue - Residential"/>
    <x v="0"/>
    <n v="-128.57"/>
    <x v="0"/>
  </r>
  <r>
    <s v="301180 Blue Sky Revenue - Residential"/>
    <x v="0"/>
    <n v="-565.88"/>
    <x v="0"/>
  </r>
  <r>
    <s v="301180 Blue Sky Revenue - Residential"/>
    <x v="0"/>
    <n v="-232529.68"/>
    <x v="0"/>
  </r>
  <r>
    <s v="301180 Blue Sky Revenue - Residential"/>
    <x v="0"/>
    <n v="46993.760000000002"/>
    <x v="0"/>
  </r>
  <r>
    <s v="301180 Blue Sky Revenue - Residential"/>
    <x v="0"/>
    <n v="26189.85"/>
    <x v="0"/>
  </r>
  <r>
    <s v="301180 Blue Sky Revenue - Residential"/>
    <x v="0"/>
    <n v="-345406.22"/>
    <x v="0"/>
  </r>
  <r>
    <s v="301180 Blue Sky Revenue - Residential"/>
    <x v="0"/>
    <n v="29037.93"/>
    <x v="0"/>
  </r>
  <r>
    <s v="301180 Blue Sky Revenue - Residential"/>
    <x v="0"/>
    <n v="-38791.96"/>
    <x v="0"/>
  </r>
  <r>
    <s v="301190 Other Cust Retail Revenue-Residential"/>
    <x v="0"/>
    <n v="-183746.45"/>
    <x v="0"/>
  </r>
  <r>
    <s v="301190 Other Cust Retail Revenue-Residential"/>
    <x v="0"/>
    <n v="-86374.9"/>
    <x v="0"/>
  </r>
  <r>
    <s v="301190 Other Cust Retail Revenue-Residential"/>
    <x v="0"/>
    <n v="-354815.88"/>
    <x v="0"/>
  </r>
  <r>
    <s v="301200 Electricity Income - Commercial"/>
    <x v="1"/>
    <n v="-16875570.77"/>
    <x v="0"/>
  </r>
  <r>
    <s v="301200 Electricity Income - Commercial"/>
    <x v="1"/>
    <n v="-25682102.640000001"/>
    <x v="0"/>
  </r>
  <r>
    <s v="301200 Electricity Income - Commercial"/>
    <x v="1"/>
    <n v="-96434095.239999995"/>
    <x v="0"/>
  </r>
  <r>
    <s v="301200 Electricity Income - Commercial"/>
    <x v="1"/>
    <n v="-256655896.77000001"/>
    <x v="0"/>
  </r>
  <r>
    <s v="301200 Electricity Income - Commercial"/>
    <x v="1"/>
    <n v="-13948051.91"/>
    <x v="0"/>
  </r>
  <r>
    <s v="301200 Electricity Income - Commercial"/>
    <x v="1"/>
    <n v="-54464049.909999996"/>
    <x v="0"/>
  </r>
  <r>
    <s v="301200 Electricity Income - Commercial"/>
    <x v="1"/>
    <n v="-7873466.8600000003"/>
    <x v="0"/>
  </r>
  <r>
    <s v="301200 Electricity Income - Commercial"/>
    <x v="1"/>
    <n v="-6202967.2999999998"/>
    <x v="0"/>
  </r>
  <r>
    <s v="301200 Electricity Income - Commercial"/>
    <x v="1"/>
    <n v="-6655192.6699999999"/>
    <x v="0"/>
  </r>
  <r>
    <s v="301200 Electricity Income - Commercial"/>
    <x v="1"/>
    <n v="-26711593.010000002"/>
    <x v="0"/>
  </r>
  <r>
    <s v="301200 Electricity Income - Commercial"/>
    <x v="1"/>
    <n v="-20110103.559999999"/>
    <x v="0"/>
  </r>
  <r>
    <s v="301200 Electricity Income - Commercial"/>
    <x v="1"/>
    <n v="-2295709.83"/>
    <x v="0"/>
  </r>
  <r>
    <s v="301200 Electricity Income - Commercial"/>
    <x v="1"/>
    <n v="-55739177.25"/>
    <x v="0"/>
  </r>
  <r>
    <s v="301200 Electricity Income - Commercial"/>
    <x v="1"/>
    <n v="-16018364.57"/>
    <x v="0"/>
  </r>
  <r>
    <s v="301200 Electricity Income - Commercial"/>
    <x v="1"/>
    <n v="-25146443.800000001"/>
    <x v="0"/>
  </r>
  <r>
    <s v="301200 Electricity Income - Commercial"/>
    <x v="1"/>
    <n v="-45433973.079999998"/>
    <x v="0"/>
  </r>
  <r>
    <s v="301200 Electricity Income - Commercial"/>
    <x v="1"/>
    <n v="-6472231.7400000002"/>
    <x v="0"/>
  </r>
  <r>
    <s v="301200 Electricity Income - Commercial"/>
    <x v="1"/>
    <n v="-56495224.759999998"/>
    <x v="0"/>
  </r>
  <r>
    <s v="301200 Electricity Income - Commercial"/>
    <x v="1"/>
    <n v="-15625860.26"/>
    <x v="0"/>
  </r>
  <r>
    <s v="301200 Electricity Income - Commercial"/>
    <x v="1"/>
    <n v="-7123818.54"/>
    <x v="0"/>
  </r>
  <r>
    <s v="301200 Electricity Income - Commercial"/>
    <x v="1"/>
    <n v="-86594764.120000005"/>
    <x v="0"/>
  </r>
  <r>
    <s v="301200 Electricity Income - Commercial"/>
    <x v="1"/>
    <n v="-2705879.87"/>
    <x v="0"/>
  </r>
  <r>
    <s v="301200 Electricity Income - Commercial"/>
    <x v="1"/>
    <n v="-22311009.989999998"/>
    <x v="0"/>
  </r>
  <r>
    <s v="301200 Electricity Income - Commercial"/>
    <x v="1"/>
    <n v="-13257801.65"/>
    <x v="0"/>
  </r>
  <r>
    <s v="301200 Electricity Income - Commercial"/>
    <x v="1"/>
    <n v="-10958598.449999999"/>
    <x v="0"/>
  </r>
  <r>
    <s v="301200 Electricity Income - Commercial"/>
    <x v="1"/>
    <n v="-90841893.829999998"/>
    <x v="0"/>
  </r>
  <r>
    <s v="301200 Electricity Income - Commercial"/>
    <x v="1"/>
    <n v="-7576250.7000000002"/>
    <x v="0"/>
  </r>
  <r>
    <s v="301200 Electricity Income - Commercial"/>
    <x v="1"/>
    <n v="-5900786.9299999997"/>
    <x v="0"/>
  </r>
  <r>
    <s v="301200 Electricity Income - Commercial"/>
    <x v="1"/>
    <n v="-9546876.2899999991"/>
    <x v="0"/>
  </r>
  <r>
    <s v="301200 Electricity Income - Commercial"/>
    <x v="1"/>
    <n v="-1420521.93"/>
    <x v="0"/>
  </r>
  <r>
    <s v="301200 Electricity Income - Commercial"/>
    <x v="1"/>
    <n v="-23262507.809999999"/>
    <x v="0"/>
  </r>
  <r>
    <s v="301200 Electricity Income - Commercial"/>
    <x v="1"/>
    <n v="-16185475.92"/>
    <x v="0"/>
  </r>
  <r>
    <s v="301200 Electricity Income - Commercial"/>
    <x v="1"/>
    <n v="-181665448.91"/>
    <x v="0"/>
  </r>
  <r>
    <s v="301200 Electricity Income - Commercial"/>
    <x v="1"/>
    <n v="-10102925.83"/>
    <x v="0"/>
  </r>
  <r>
    <s v="301200 Electricity Income - Commercial"/>
    <x v="1"/>
    <n v="-2227656.42"/>
    <x v="0"/>
  </r>
  <r>
    <s v="301200 Electricity Income - Commercial"/>
    <x v="1"/>
    <n v="-6927443.2300000004"/>
    <x v="0"/>
  </r>
  <r>
    <s v="301200 Electricity Income - Commercial"/>
    <x v="1"/>
    <n v="-9952083.6899999995"/>
    <x v="0"/>
  </r>
  <r>
    <s v="301200 Electricity Income - Commercial"/>
    <x v="1"/>
    <n v="-42077145.789999999"/>
    <x v="0"/>
  </r>
  <r>
    <s v="301200 Electricity Income - Commercial"/>
    <x v="1"/>
    <n v="-9712325.0899999999"/>
    <x v="0"/>
  </r>
  <r>
    <s v="301200 Electricity Income - Commercial"/>
    <x v="1"/>
    <n v="-13271729.380000001"/>
    <x v="0"/>
  </r>
  <r>
    <s v="301200 Electricity Income - Commercial"/>
    <x v="1"/>
    <n v="-5010001.66"/>
    <x v="0"/>
  </r>
  <r>
    <s v="301200 Electricity Income - Commercial"/>
    <x v="1"/>
    <n v="-4206325.1100000003"/>
    <x v="0"/>
  </r>
  <r>
    <s v="301200 Electricity Income - Commercial"/>
    <x v="1"/>
    <n v="-7795408.5700000003"/>
    <x v="0"/>
  </r>
  <r>
    <s v="301200 Electricity Income - Commercial"/>
    <x v="1"/>
    <n v="-17693123.699999999"/>
    <x v="0"/>
  </r>
  <r>
    <s v="301200 Electricity Income - Commercial"/>
    <x v="1"/>
    <n v="-1448211.95"/>
    <x v="0"/>
  </r>
  <r>
    <s v="301200 Electricity Income - Commercial"/>
    <x v="1"/>
    <n v="-10086326.869999999"/>
    <x v="0"/>
  </r>
  <r>
    <s v="301200 Electricity Income - Commercial"/>
    <x v="1"/>
    <n v="-5405445.7999999998"/>
    <x v="0"/>
  </r>
  <r>
    <s v="301200 Electricity Income - Commercial"/>
    <x v="1"/>
    <n v="-3740768.42"/>
    <x v="0"/>
  </r>
  <r>
    <s v="301200 Electricity Income - Commercial"/>
    <x v="1"/>
    <n v="-4014891.01"/>
    <x v="0"/>
  </r>
  <r>
    <s v="301200 Electricity Income - Commercial"/>
    <x v="1"/>
    <n v="-23362742.079999998"/>
    <x v="0"/>
  </r>
  <r>
    <s v="301200 Electricity Income - Commercial"/>
    <x v="1"/>
    <n v="-16976091.199999999"/>
    <x v="0"/>
  </r>
  <r>
    <s v="301200 Electricity Income - Commercial"/>
    <x v="1"/>
    <n v="-68776165.450000003"/>
    <x v="0"/>
  </r>
  <r>
    <s v="301200 Electricity Income - Commercial"/>
    <x v="1"/>
    <n v="-27759097.18"/>
    <x v="0"/>
  </r>
  <r>
    <s v="301200 Electricity Income - Commercial"/>
    <x v="1"/>
    <n v="-58522518.359999999"/>
    <x v="0"/>
  </r>
  <r>
    <s v="301200 Electricity Income - Commercial"/>
    <x v="1"/>
    <n v="-8475825.0099999998"/>
    <x v="0"/>
  </r>
  <r>
    <s v="301200 Electricity Income - Commercial"/>
    <x v="1"/>
    <n v="-3585033.58"/>
    <x v="0"/>
  </r>
  <r>
    <s v="301200 Electricity Income - Commercial"/>
    <x v="1"/>
    <n v="-1754702.66"/>
    <x v="0"/>
  </r>
  <r>
    <s v="301200 Electricity Income - Commercial"/>
    <x v="1"/>
    <n v="-1536214.59"/>
    <x v="0"/>
  </r>
  <r>
    <s v="301200 Electricity Income - Commercial"/>
    <x v="1"/>
    <n v="-2548024.88"/>
    <x v="0"/>
  </r>
  <r>
    <s v="301200 Electricity Income - Commercial"/>
    <x v="1"/>
    <n v="-10486.94"/>
    <x v="0"/>
  </r>
  <r>
    <s v="301200 Electricity Income - Commercial"/>
    <x v="1"/>
    <n v="-883610.33"/>
    <x v="0"/>
  </r>
  <r>
    <s v="301200 Electricity Income - Commercial"/>
    <x v="1"/>
    <n v="89806.6"/>
    <x v="0"/>
  </r>
  <r>
    <s v="301200 Electricity Income - Commercial"/>
    <x v="1"/>
    <n v="1594.2"/>
    <x v="0"/>
  </r>
  <r>
    <s v="301206 Commercial-Alt Revenue Program Adjs"/>
    <x v="1"/>
    <n v="10869920.26"/>
    <x v="0"/>
  </r>
  <r>
    <s v="301207 Commercial Revenue Acctg Adjustments"/>
    <x v="1"/>
    <n v="407662.6"/>
    <x v="0"/>
  </r>
  <r>
    <s v="301207 Commercial Revenue Acctg Adjustments"/>
    <x v="1"/>
    <n v="-766044.43"/>
    <x v="0"/>
  </r>
  <r>
    <s v="301207 Commercial Revenue Acctg Adjustments"/>
    <x v="1"/>
    <n v="313742.94"/>
    <x v="0"/>
  </r>
  <r>
    <s v="301207 Commercial Revenue Acctg Adjustments"/>
    <x v="1"/>
    <n v="3236724.42"/>
    <x v="0"/>
  </r>
  <r>
    <s v="301207 Commercial Revenue Acctg Adjustments"/>
    <x v="1"/>
    <n v="-337227.96"/>
    <x v="0"/>
  </r>
  <r>
    <s v="301207 Commercial Revenue Acctg Adjustments"/>
    <x v="1"/>
    <n v="-1393104.2"/>
    <x v="0"/>
  </r>
  <r>
    <s v="301207 Commercial Revenue Acctg Adjustments"/>
    <x v="1"/>
    <n v="192659.28"/>
    <x v="0"/>
  </r>
  <r>
    <s v="301207 Commercial Revenue Acctg Adjustments"/>
    <x v="1"/>
    <n v="38947.08"/>
    <x v="0"/>
  </r>
  <r>
    <s v="301208 Commercial Revenue Adj - Deferred NPC Mechanisms"/>
    <x v="1"/>
    <n v="-24364662.82"/>
    <x v="0"/>
  </r>
  <r>
    <s v="301208 Commercial Revenue Adj - Deferred NPC Mechanisms"/>
    <x v="1"/>
    <n v="280299.90000000002"/>
    <x v="0"/>
  </r>
  <r>
    <s v="301208 Commercial Revenue Adj - Deferred NPC Mechanisms"/>
    <x v="1"/>
    <n v="-36522.85"/>
    <x v="0"/>
  </r>
  <r>
    <s v="301209 Unbilled Revenue-Commercial"/>
    <x v="1"/>
    <n v="-448000"/>
    <x v="0"/>
  </r>
  <r>
    <s v="301209 Unbilled Revenue-Commercial"/>
    <x v="1"/>
    <n v="-5763000"/>
    <x v="0"/>
  </r>
  <r>
    <s v="301209 Unbilled Revenue-Commercial"/>
    <x v="1"/>
    <n v="-1739000"/>
    <x v="0"/>
  </r>
  <r>
    <s v="301209 Unbilled Revenue-Commercial"/>
    <x v="1"/>
    <n v="6000"/>
    <x v="0"/>
  </r>
  <r>
    <s v="301209 Unbilled Revenue-Commercial"/>
    <x v="1"/>
    <n v="-3400000"/>
    <x v="0"/>
  </r>
  <r>
    <s v="301209 Unbilled Revenue-Commercial"/>
    <x v="1"/>
    <n v="1072000"/>
    <x v="0"/>
  </r>
  <r>
    <s v="301209 Unbilled Revenue-Commercial"/>
    <x v="1"/>
    <n v="413000"/>
    <x v="0"/>
  </r>
  <r>
    <s v="301210 Commercial - Income Tax Deferral Adjs"/>
    <x v="1"/>
    <n v="-755209.08"/>
    <x v="0"/>
  </r>
  <r>
    <s v="301210 Commercial - Income Tax Deferral Adjs"/>
    <x v="1"/>
    <n v="-2803269.22"/>
    <x v="0"/>
  </r>
  <r>
    <s v="301210 Commercial - Income Tax Deferral Adjs"/>
    <x v="1"/>
    <n v="-743069.64"/>
    <x v="0"/>
  </r>
  <r>
    <s v="301210 Commercial - Income Tax Deferral Adjs"/>
    <x v="1"/>
    <n v="-324761.28000000003"/>
    <x v="0"/>
  </r>
  <r>
    <s v="301211 Commercial-OR Corp Act Tax Alt Rev Adj"/>
    <x v="1"/>
    <n v="-289507.59999999998"/>
    <x v="0"/>
  </r>
  <r>
    <s v="301211 Commercial-OR Corp Act Tax Alt Rev Adj"/>
    <x v="1"/>
    <n v="-41380.080000000002"/>
    <x v="0"/>
  </r>
  <r>
    <s v="301211 Commercial-OR Corp Act Tax Alt Rev Adj"/>
    <x v="1"/>
    <n v="-33331.94"/>
    <x v="0"/>
  </r>
  <r>
    <s v="301211 Commercial-OR Corp Act Tax Alt Rev Adj"/>
    <x v="1"/>
    <n v="-35474.230000000003"/>
    <x v="0"/>
  </r>
  <r>
    <s v="301211 Commercial-OR Corp Act Tax Alt Rev Adj"/>
    <x v="1"/>
    <n v="-140823.74"/>
    <x v="0"/>
  </r>
  <r>
    <s v="301211 Commercial-OR Corp Act Tax Alt Rev Adj"/>
    <x v="1"/>
    <n v="-106941.03"/>
    <x v="0"/>
  </r>
  <r>
    <s v="301211 Commercial-OR Corp Act Tax Alt Rev Adj"/>
    <x v="1"/>
    <n v="-12033.77"/>
    <x v="0"/>
  </r>
  <r>
    <s v="301211 Commercial-OR Corp Act Tax Alt Rev Adj"/>
    <x v="1"/>
    <n v="-287568.65000000002"/>
    <x v="0"/>
  </r>
  <r>
    <s v="301211 Commercial-OR Corp Act Tax Alt Rev Adj"/>
    <x v="1"/>
    <n v="-85312.36"/>
    <x v="0"/>
  </r>
  <r>
    <s v="301211 Commercial-OR Corp Act Tax Alt Rev Adj"/>
    <x v="1"/>
    <n v="-132794.49"/>
    <x v="0"/>
  </r>
  <r>
    <s v="301211 Commercial-OR Corp Act Tax Alt Rev Adj"/>
    <x v="1"/>
    <n v="-240483.76"/>
    <x v="0"/>
  </r>
  <r>
    <s v="301211 Commercial-OR Corp Act Tax Alt Rev Adj"/>
    <x v="1"/>
    <n v="-34645.839999999997"/>
    <x v="0"/>
  </r>
  <r>
    <s v="301211 Commercial-OR Corp Act Tax Alt Rev Adj"/>
    <x v="1"/>
    <n v="-302919.64"/>
    <x v="0"/>
  </r>
  <r>
    <s v="301211 Commercial-OR Corp Act Tax Alt Rev Adj"/>
    <x v="1"/>
    <n v="-82035.100000000006"/>
    <x v="0"/>
  </r>
  <r>
    <s v="301211 Commercial-OR Corp Act Tax Alt Rev Adj"/>
    <x v="1"/>
    <n v="-37012.43"/>
    <x v="0"/>
  </r>
  <r>
    <s v="301211 Commercial-OR Corp Act Tax Alt Rev Adj"/>
    <x v="1"/>
    <n v="-457617.28"/>
    <x v="0"/>
  </r>
  <r>
    <s v="301211 Commercial-OR Corp Act Tax Alt Rev Adj"/>
    <x v="1"/>
    <n v="-14453.2"/>
    <x v="0"/>
  </r>
  <r>
    <s v="301211 Commercial-OR Corp Act Tax Alt Rev Adj"/>
    <x v="1"/>
    <n v="-71295.19"/>
    <x v="0"/>
  </r>
  <r>
    <s v="301211 Commercial-OR Corp Act Tax Alt Rev Adj"/>
    <x v="1"/>
    <n v="-58641.63"/>
    <x v="0"/>
  </r>
  <r>
    <s v="301211 Commercial-OR Corp Act Tax Alt Rev Adj"/>
    <x v="1"/>
    <n v="-19119.22"/>
    <x v="0"/>
  </r>
  <r>
    <s v="301211 Commercial-OR Corp Act Tax Alt Rev Adj"/>
    <x v="1"/>
    <n v="-4728.59"/>
    <x v="0"/>
  </r>
  <r>
    <s v="301212 Commercial - Customer Bill Credits"/>
    <x v="1"/>
    <n v="6406.22"/>
    <x v="0"/>
  </r>
  <r>
    <s v="301212 Commercial - Customer Bill Credits"/>
    <x v="1"/>
    <n v="6942"/>
    <x v="0"/>
  </r>
  <r>
    <s v="301212 Commercial - Customer Bill Credits"/>
    <x v="1"/>
    <n v="20655.98"/>
    <x v="0"/>
  </r>
  <r>
    <s v="301212 Commercial - Customer Bill Credits"/>
    <x v="1"/>
    <n v="3204.81"/>
    <x v="0"/>
  </r>
  <r>
    <s v="301212 Commercial - Customer Bill Credits"/>
    <x v="1"/>
    <n v="3908.09"/>
    <x v="0"/>
  </r>
  <r>
    <s v="301212 Commercial - Customer Bill Credits"/>
    <x v="1"/>
    <n v="3521.76"/>
    <x v="0"/>
  </r>
  <r>
    <s v="301212 Commercial - Customer Bill Credits"/>
    <x v="1"/>
    <n v="15253.31"/>
    <x v="0"/>
  </r>
  <r>
    <s v="301212 Commercial - Customer Bill Credits"/>
    <x v="1"/>
    <n v="11895.82"/>
    <x v="0"/>
  </r>
  <r>
    <s v="301212 Commercial - Customer Bill Credits"/>
    <x v="1"/>
    <n v="1028"/>
    <x v="0"/>
  </r>
  <r>
    <s v="301212 Commercial - Customer Bill Credits"/>
    <x v="1"/>
    <n v="27432.12"/>
    <x v="0"/>
  </r>
  <r>
    <s v="301212 Commercial - Customer Bill Credits"/>
    <x v="1"/>
    <n v="6536.46"/>
    <x v="0"/>
  </r>
  <r>
    <s v="301212 Commercial - Customer Bill Credits"/>
    <x v="1"/>
    <n v="12474.07"/>
    <x v="0"/>
  </r>
  <r>
    <s v="301212 Commercial - Customer Bill Credits"/>
    <x v="1"/>
    <n v="24475.97"/>
    <x v="0"/>
  </r>
  <r>
    <s v="301212 Commercial - Customer Bill Credits"/>
    <x v="1"/>
    <n v="2185.5"/>
    <x v="0"/>
  </r>
  <r>
    <s v="301212 Commercial - Customer Bill Credits"/>
    <x v="1"/>
    <n v="2862.97"/>
    <x v="0"/>
  </r>
  <r>
    <s v="301212 Commercial - Customer Bill Credits"/>
    <x v="1"/>
    <n v="7777.35"/>
    <x v="0"/>
  </r>
  <r>
    <s v="301212 Commercial - Customer Bill Credits"/>
    <x v="1"/>
    <n v="4077.24"/>
    <x v="0"/>
  </r>
  <r>
    <s v="301212 Commercial - Customer Bill Credits"/>
    <x v="1"/>
    <n v="24149.1"/>
    <x v="0"/>
  </r>
  <r>
    <s v="301212 Commercial - Customer Bill Credits"/>
    <x v="1"/>
    <n v="1997"/>
    <x v="0"/>
  </r>
  <r>
    <s v="301212 Commercial - Customer Bill Credits"/>
    <x v="1"/>
    <n v="15608.6"/>
    <x v="0"/>
  </r>
  <r>
    <s v="301212 Commercial - Customer Bill Credits"/>
    <x v="1"/>
    <n v="1483.61"/>
    <x v="0"/>
  </r>
  <r>
    <s v="301212 Commercial - Customer Bill Credits"/>
    <x v="1"/>
    <n v="3909.91"/>
    <x v="0"/>
  </r>
  <r>
    <s v="301212 Commercial - Customer Bill Credits"/>
    <x v="1"/>
    <n v="10860.51"/>
    <x v="0"/>
  </r>
  <r>
    <s v="301212 Commercial - Customer Bill Credits"/>
    <x v="1"/>
    <n v="37101.120000000003"/>
    <x v="0"/>
  </r>
  <r>
    <s v="301212 Commercial - Customer Bill Credits"/>
    <x v="1"/>
    <n v="34160.53"/>
    <x v="0"/>
  </r>
  <r>
    <s v="301212 Commercial - Customer Bill Credits"/>
    <x v="1"/>
    <n v="4662"/>
    <x v="0"/>
  </r>
  <r>
    <s v="301212 Commercial - Customer Bill Credits"/>
    <x v="1"/>
    <n v="2692.79"/>
    <x v="0"/>
  </r>
  <r>
    <s v="301212 Commercial - Customer Bill Credits"/>
    <x v="1"/>
    <n v="3533.16"/>
    <x v="0"/>
  </r>
  <r>
    <s v="301212 Commercial - Customer Bill Credits"/>
    <x v="1"/>
    <n v="66187.98"/>
    <x v="0"/>
  </r>
  <r>
    <s v="301212 Commercial - Customer Bill Credits"/>
    <x v="1"/>
    <n v="11624.19"/>
    <x v="0"/>
  </r>
  <r>
    <s v="301212 Commercial - Customer Bill Credits"/>
    <x v="1"/>
    <n v="8029.83"/>
    <x v="0"/>
  </r>
  <r>
    <s v="301212 Commercial - Customer Bill Credits"/>
    <x v="1"/>
    <n v="53916.93"/>
    <x v="0"/>
  </r>
  <r>
    <s v="301212 Commercial - Customer Bill Credits"/>
    <x v="1"/>
    <n v="3495.5"/>
    <x v="0"/>
  </r>
  <r>
    <s v="301212 Commercial - Customer Bill Credits"/>
    <x v="1"/>
    <n v="3006.5"/>
    <x v="0"/>
  </r>
  <r>
    <s v="301212 Commercial - Customer Bill Credits"/>
    <x v="1"/>
    <n v="9489.4500000000007"/>
    <x v="0"/>
  </r>
  <r>
    <s v="301212 Commercial - Customer Bill Credits"/>
    <x v="1"/>
    <n v="6844.77"/>
    <x v="0"/>
  </r>
  <r>
    <s v="301212 Commercial - Customer Bill Credits"/>
    <x v="1"/>
    <n v="27790.29"/>
    <x v="0"/>
  </r>
  <r>
    <s v="301212 Commercial - Customer Bill Credits"/>
    <x v="1"/>
    <n v="13096"/>
    <x v="0"/>
  </r>
  <r>
    <s v="301212 Commercial - Customer Bill Credits"/>
    <x v="1"/>
    <n v="16946.18"/>
    <x v="0"/>
  </r>
  <r>
    <s v="301212 Commercial - Customer Bill Credits"/>
    <x v="1"/>
    <n v="3234.49"/>
    <x v="0"/>
  </r>
  <r>
    <s v="301212 Commercial - Customer Bill Credits"/>
    <x v="1"/>
    <n v="1534.8"/>
    <x v="0"/>
  </r>
  <r>
    <s v="301212 Commercial - Customer Bill Credits"/>
    <x v="1"/>
    <n v="1077.5"/>
    <x v="0"/>
  </r>
  <r>
    <s v="301212 Commercial - Customer Bill Credits"/>
    <x v="1"/>
    <n v="576.5"/>
    <x v="0"/>
  </r>
  <r>
    <s v="301265 Solar Feed-In Revenue - Commercial"/>
    <x v="1"/>
    <n v="-1701277.87"/>
    <x v="0"/>
  </r>
  <r>
    <s v="301265 Solar Feed-In Revenue - Commercial"/>
    <x v="1"/>
    <n v="-283715.06"/>
    <x v="0"/>
  </r>
  <r>
    <s v="301268 Community Solar Revenue-Commercial"/>
    <x v="1"/>
    <n v="-175285.47"/>
    <x v="0"/>
  </r>
  <r>
    <s v="301270 DSM Revenue - Commercial"/>
    <x v="1"/>
    <n v="-2743178.76"/>
    <x v="0"/>
  </r>
  <r>
    <s v="301270 DSM Revenue - Commercial"/>
    <x v="1"/>
    <n v="-8885696.5899999999"/>
    <x v="0"/>
  </r>
  <r>
    <s v="301270 DSM Revenue - Commercial"/>
    <x v="1"/>
    <n v="-593603.31999999995"/>
    <x v="0"/>
  </r>
  <r>
    <s v="301270 DSM Revenue - Commercial"/>
    <x v="1"/>
    <n v="-486204.3"/>
    <x v="0"/>
  </r>
  <r>
    <s v="301270 DSM Revenue - Commercial"/>
    <x v="1"/>
    <n v="-264204.24"/>
    <x v="0"/>
  </r>
  <r>
    <s v="301270 DSM Revenue - Commercial"/>
    <x v="1"/>
    <n v="-204113.54"/>
    <x v="0"/>
  </r>
  <r>
    <s v="301270 DSM Revenue - Commercial"/>
    <x v="1"/>
    <n v="-326431.65999999997"/>
    <x v="0"/>
  </r>
  <r>
    <s v="301270 DSM Revenue - Commercial"/>
    <x v="1"/>
    <n v="-47795.49"/>
    <x v="0"/>
  </r>
  <r>
    <s v="301270 DSM Revenue - Commercial"/>
    <x v="1"/>
    <n v="-804589.17"/>
    <x v="0"/>
  </r>
  <r>
    <s v="301270 DSM Revenue - Commercial"/>
    <x v="1"/>
    <n v="-545307.61"/>
    <x v="0"/>
  </r>
  <r>
    <s v="301270 DSM Revenue - Commercial"/>
    <x v="1"/>
    <n v="-6426793.1100000003"/>
    <x v="0"/>
  </r>
  <r>
    <s v="301270 DSM Revenue - Commercial"/>
    <x v="1"/>
    <n v="-86798.78"/>
    <x v="0"/>
  </r>
  <r>
    <s v="301270 DSM Revenue - Commercial"/>
    <x v="1"/>
    <n v="-93209.63"/>
    <x v="0"/>
  </r>
  <r>
    <s v="301270 DSM Revenue - Commercial"/>
    <x v="1"/>
    <n v="-543710.23"/>
    <x v="0"/>
  </r>
  <r>
    <s v="301270 DSM Revenue - Commercial"/>
    <x v="1"/>
    <n v="-394220.98"/>
    <x v="0"/>
  </r>
  <r>
    <s v="301270 DSM Revenue - Commercial"/>
    <x v="1"/>
    <n v="-2409955.8199999998"/>
    <x v="0"/>
  </r>
  <r>
    <s v="301270 DSM Revenue - Commercial"/>
    <x v="1"/>
    <n v="-950541.25"/>
    <x v="0"/>
  </r>
  <r>
    <s v="301270 DSM Revenue - Commercial"/>
    <x v="1"/>
    <n v="-2054457.74"/>
    <x v="0"/>
  </r>
  <r>
    <s v="301270 DSM Revenue - Commercial"/>
    <x v="1"/>
    <n v="-298526.34000000003"/>
    <x v="0"/>
  </r>
  <r>
    <s v="301270 DSM Revenue - Commercial"/>
    <x v="1"/>
    <n v="-80534.679999999993"/>
    <x v="0"/>
  </r>
  <r>
    <s v="301270 DSM Revenue - Commercial"/>
    <x v="1"/>
    <n v="-13339.49"/>
    <x v="0"/>
  </r>
  <r>
    <s v="301270 DSM Revenue - Commercial"/>
    <x v="1"/>
    <n v="-9827.8799999999992"/>
    <x v="0"/>
  </r>
  <r>
    <s v="301270 DSM Revenue - Commercial"/>
    <x v="1"/>
    <n v="-9493.5300000000007"/>
    <x v="0"/>
  </r>
  <r>
    <s v="301270 DSM Revenue - Commercial"/>
    <x v="1"/>
    <n v="-44909.120000000003"/>
    <x v="0"/>
  </r>
  <r>
    <s v="301270 DSM Revenue - Commercial"/>
    <x v="1"/>
    <n v="-40857.79"/>
    <x v="0"/>
  </r>
  <r>
    <s v="301270 DSM Revenue - Commercial"/>
    <x v="1"/>
    <n v="-5118.84"/>
    <x v="0"/>
  </r>
  <r>
    <s v="301270 DSM Revenue - Commercial"/>
    <x v="1"/>
    <n v="-90617.84"/>
    <x v="0"/>
  </r>
  <r>
    <s v="301270 DSM Revenue - Commercial"/>
    <x v="1"/>
    <n v="-29673.3"/>
    <x v="0"/>
  </r>
  <r>
    <s v="301270 DSM Revenue - Commercial"/>
    <x v="1"/>
    <n v="-30841.17"/>
    <x v="0"/>
  </r>
  <r>
    <s v="301270 DSM Revenue - Commercial"/>
    <x v="1"/>
    <n v="-84606.04"/>
    <x v="0"/>
  </r>
  <r>
    <s v="301270 DSM Revenue - Commercial"/>
    <x v="1"/>
    <n v="-10343.98"/>
    <x v="0"/>
  </r>
  <r>
    <s v="301270 DSM Revenue - Commercial"/>
    <x v="1"/>
    <n v="-20023.5"/>
    <x v="0"/>
  </r>
  <r>
    <s v="301270 DSM Revenue - Commercial"/>
    <x v="1"/>
    <n v="-23437.77"/>
    <x v="0"/>
  </r>
  <r>
    <s v="301270 DSM Revenue - Commercial"/>
    <x v="1"/>
    <n v="-14605.21"/>
    <x v="0"/>
  </r>
  <r>
    <s v="301270 DSM Revenue - Commercial"/>
    <x v="1"/>
    <n v="-159458.41"/>
    <x v="0"/>
  </r>
  <r>
    <s v="301270 DSM Revenue - Commercial"/>
    <x v="1"/>
    <n v="-4977.43"/>
    <x v="0"/>
  </r>
  <r>
    <s v="301270 DSM Revenue - Commercial"/>
    <x v="1"/>
    <n v="-12336.22"/>
    <x v="0"/>
  </r>
  <r>
    <s v="301270 DSM Revenue - Commercial"/>
    <x v="1"/>
    <n v="-16404.72"/>
    <x v="0"/>
  </r>
  <r>
    <s v="301270 DSM Revenue - Commercial"/>
    <x v="1"/>
    <n v="-6272.89"/>
    <x v="0"/>
  </r>
  <r>
    <s v="301270 DSM Revenue - Commercial"/>
    <x v="1"/>
    <n v="-4980247.4400000004"/>
    <x v="0"/>
  </r>
  <r>
    <s v="301270 DSM Revenue - Commercial"/>
    <x v="1"/>
    <n v="-519491.56"/>
    <x v="0"/>
  </r>
  <r>
    <s v="301270 DSM Revenue - Commercial"/>
    <x v="1"/>
    <n v="-61035.88"/>
    <x v="0"/>
  </r>
  <r>
    <s v="301270 DSM Revenue - Commercial"/>
    <x v="1"/>
    <n v="-781.47"/>
    <x v="0"/>
  </r>
  <r>
    <s v="301270 DSM Revenue - Commercial"/>
    <x v="1"/>
    <n v="157338.5"/>
    <x v="0"/>
  </r>
  <r>
    <s v="301270 DSM Revenue - Commercial"/>
    <x v="1"/>
    <n v="6900.61"/>
    <x v="0"/>
  </r>
  <r>
    <s v="301270 DSM Revenue - Commercial"/>
    <x v="1"/>
    <n v="-22421541.030000001"/>
    <x v="0"/>
  </r>
  <r>
    <s v="301270 DSM Revenue - Commercial"/>
    <x v="1"/>
    <n v="15380106.76"/>
    <x v="0"/>
  </r>
  <r>
    <s v="301271 DSM Revenue - Small Commercial"/>
    <x v="1"/>
    <n v="-640229.97"/>
    <x v="0"/>
  </r>
  <r>
    <s v="301271 DSM Revenue - Small Commercial"/>
    <x v="1"/>
    <n v="-114980.8"/>
    <x v="0"/>
  </r>
  <r>
    <s v="301271 DSM Revenue - Small Commercial"/>
    <x v="1"/>
    <n v="-157285.23000000001"/>
    <x v="0"/>
  </r>
  <r>
    <s v="301271 DSM Revenue - Small Commercial"/>
    <x v="1"/>
    <n v="-86972.25"/>
    <x v="0"/>
  </r>
  <r>
    <s v="301271 DSM Revenue - Small Commercial"/>
    <x v="1"/>
    <n v="-69708.87"/>
    <x v="0"/>
  </r>
  <r>
    <s v="301271 DSM Revenue - Small Commercial"/>
    <x v="1"/>
    <n v="-116178.43"/>
    <x v="0"/>
  </r>
  <r>
    <s v="301271 DSM Revenue - Small Commercial"/>
    <x v="1"/>
    <n v="-243572.88"/>
    <x v="0"/>
  </r>
  <r>
    <s v="301271 DSM Revenue - Small Commercial"/>
    <x v="1"/>
    <n v="-24906.83"/>
    <x v="0"/>
  </r>
  <r>
    <s v="301271 DSM Revenue - Small Commercial"/>
    <x v="1"/>
    <n v="-175777.19"/>
    <x v="0"/>
  </r>
  <r>
    <s v="301271 DSM Revenue - Small Commercial"/>
    <x v="1"/>
    <n v="-93949.39"/>
    <x v="0"/>
  </r>
  <r>
    <s v="301271 DSM Revenue - Small Commercial"/>
    <x v="1"/>
    <n v="-30585.79"/>
    <x v="0"/>
  </r>
  <r>
    <s v="301271 DSM Revenue - Small Commercial"/>
    <x v="1"/>
    <n v="-26580.85"/>
    <x v="0"/>
  </r>
  <r>
    <s v="301271 DSM Revenue - Small Commercial"/>
    <x v="1"/>
    <n v="-1110998.05"/>
    <x v="0"/>
  </r>
  <r>
    <s v="301272 DSM Revenue - Large Commercial"/>
    <x v="1"/>
    <n v="-27732.04"/>
    <x v="0"/>
  </r>
  <r>
    <s v="301272 DSM Revenue - Large Commercial"/>
    <x v="1"/>
    <n v="-48814.04"/>
    <x v="0"/>
  </r>
  <r>
    <s v="301272 DSM Revenue - Large Commercial"/>
    <x v="1"/>
    <n v="-27654.560000000001"/>
    <x v="0"/>
  </r>
  <r>
    <s v="301272 DSM Revenue - Large Commercial"/>
    <x v="1"/>
    <n v="-39748.230000000003"/>
    <x v="0"/>
  </r>
  <r>
    <s v="301272 DSM Revenue - Large Commercial"/>
    <x v="1"/>
    <n v="-9561.2800000000007"/>
    <x v="0"/>
  </r>
  <r>
    <s v="301272 DSM Revenue - Large Commercial"/>
    <x v="1"/>
    <n v="32221.39"/>
    <x v="0"/>
  </r>
  <r>
    <s v="301280 Blue Sky Revenue - Commercial"/>
    <x v="1"/>
    <n v="-243518.77"/>
    <x v="0"/>
  </r>
  <r>
    <s v="301280 Blue Sky Revenue - Commercial"/>
    <x v="1"/>
    <n v="-3349.62"/>
    <x v="0"/>
  </r>
  <r>
    <s v="301280 Blue Sky Revenue - Commercial"/>
    <x v="1"/>
    <n v="-58293.599999999999"/>
    <x v="0"/>
  </r>
  <r>
    <s v="301280 Blue Sky Revenue - Commercial"/>
    <x v="1"/>
    <n v="-33520.35"/>
    <x v="0"/>
  </r>
  <r>
    <s v="301280 Blue Sky Revenue - Commercial"/>
    <x v="1"/>
    <n v="-9947.2800000000007"/>
    <x v="0"/>
  </r>
  <r>
    <s v="301280 Blue Sky Revenue - Commercial"/>
    <x v="1"/>
    <n v="-315.32"/>
    <x v="0"/>
  </r>
  <r>
    <s v="301280 Blue Sky Revenue - Commercial"/>
    <x v="1"/>
    <n v="-55232.76"/>
    <x v="0"/>
  </r>
  <r>
    <s v="301280 Blue Sky Revenue - Commercial"/>
    <x v="1"/>
    <n v="-4794.16"/>
    <x v="0"/>
  </r>
  <r>
    <s v="301280 Blue Sky Revenue - Commercial"/>
    <x v="1"/>
    <n v="-11588.42"/>
    <x v="0"/>
  </r>
  <r>
    <s v="301280 Blue Sky Revenue - Commercial"/>
    <x v="1"/>
    <n v="-102000.34"/>
    <x v="0"/>
  </r>
  <r>
    <s v="301280 Blue Sky Revenue - Commercial"/>
    <x v="1"/>
    <n v="-312417.51"/>
    <x v="0"/>
  </r>
  <r>
    <s v="301280 Blue Sky Revenue - Commercial"/>
    <x v="1"/>
    <n v="-16085.3"/>
    <x v="0"/>
  </r>
  <r>
    <s v="301280 Blue Sky Revenue - Commercial"/>
    <x v="1"/>
    <n v="-487.58"/>
    <x v="0"/>
  </r>
  <r>
    <s v="301280 Blue Sky Revenue - Commercial"/>
    <x v="1"/>
    <n v="-9078.48"/>
    <x v="0"/>
  </r>
  <r>
    <s v="301280 Blue Sky Revenue - Commercial"/>
    <x v="1"/>
    <n v="-11295.34"/>
    <x v="0"/>
  </r>
  <r>
    <s v="301280 Blue Sky Revenue - Commercial"/>
    <x v="1"/>
    <n v="-30751.78"/>
    <x v="0"/>
  </r>
  <r>
    <s v="301280 Blue Sky Revenue - Commercial"/>
    <x v="1"/>
    <n v="-762.65"/>
    <x v="0"/>
  </r>
  <r>
    <s v="301280 Blue Sky Revenue - Commercial"/>
    <x v="1"/>
    <n v="-12049.82"/>
    <x v="0"/>
  </r>
  <r>
    <s v="301280 Blue Sky Revenue - Commercial"/>
    <x v="1"/>
    <n v="-3039.79"/>
    <x v="0"/>
  </r>
  <r>
    <s v="301280 Blue Sky Revenue - Commercial"/>
    <x v="1"/>
    <n v="-211466.38"/>
    <x v="0"/>
  </r>
  <r>
    <s v="301280 Blue Sky Revenue - Commercial"/>
    <x v="1"/>
    <n v="-849.18"/>
    <x v="0"/>
  </r>
  <r>
    <s v="301280 Blue Sky Revenue - Commercial"/>
    <x v="1"/>
    <n v="-4434.6099999999997"/>
    <x v="0"/>
  </r>
  <r>
    <s v="301280 Blue Sky Revenue - Commercial"/>
    <x v="1"/>
    <n v="-536.58000000000004"/>
    <x v="0"/>
  </r>
  <r>
    <s v="301280 Blue Sky Revenue - Commercial"/>
    <x v="1"/>
    <n v="-46.8"/>
    <x v="0"/>
  </r>
  <r>
    <s v="301280 Blue Sky Revenue - Commercial"/>
    <x v="1"/>
    <n v="-5339.35"/>
    <x v="0"/>
  </r>
  <r>
    <s v="301280 Blue Sky Revenue - Commercial"/>
    <x v="1"/>
    <n v="-3568.43"/>
    <x v="0"/>
  </r>
  <r>
    <s v="301280 Blue Sky Revenue - Commercial"/>
    <x v="1"/>
    <n v="-149044.73000000001"/>
    <x v="0"/>
  </r>
  <r>
    <s v="301280 Blue Sky Revenue - Commercial"/>
    <x v="1"/>
    <n v="-69043.34"/>
    <x v="0"/>
  </r>
  <r>
    <s v="301280 Blue Sky Revenue - Commercial"/>
    <x v="1"/>
    <n v="-3248.43"/>
    <x v="0"/>
  </r>
  <r>
    <s v="301280 Blue Sky Revenue - Commercial"/>
    <x v="1"/>
    <n v="-21877.23"/>
    <x v="0"/>
  </r>
  <r>
    <s v="301280 Blue Sky Revenue - Commercial"/>
    <x v="1"/>
    <n v="-17619.48"/>
    <x v="0"/>
  </r>
  <r>
    <s v="301280 Blue Sky Revenue - Commercial"/>
    <x v="1"/>
    <n v="-1139.78"/>
    <x v="0"/>
  </r>
  <r>
    <s v="301280 Blue Sky Revenue - Commercial"/>
    <x v="1"/>
    <n v="-3240.54"/>
    <x v="0"/>
  </r>
  <r>
    <s v="301280 Blue Sky Revenue - Commercial"/>
    <x v="1"/>
    <n v="-3620.21"/>
    <x v="0"/>
  </r>
  <r>
    <s v="301280 Blue Sky Revenue - Commercial"/>
    <x v="1"/>
    <n v="-536.26"/>
    <x v="0"/>
  </r>
  <r>
    <s v="301280 Blue Sky Revenue - Commercial"/>
    <x v="1"/>
    <n v="-1313.54"/>
    <x v="0"/>
  </r>
  <r>
    <s v="301280 Blue Sky Revenue - Commercial"/>
    <x v="1"/>
    <n v="-83.4"/>
    <x v="0"/>
  </r>
  <r>
    <s v="301280 Blue Sky Revenue - Commercial"/>
    <x v="1"/>
    <n v="-16396.97"/>
    <x v="0"/>
  </r>
  <r>
    <s v="301280 Blue Sky Revenue - Commercial"/>
    <x v="1"/>
    <n v="-278.45"/>
    <x v="0"/>
  </r>
  <r>
    <s v="301280 Blue Sky Revenue - Commercial"/>
    <x v="1"/>
    <n v="-14102.32"/>
    <x v="0"/>
  </r>
  <r>
    <s v="301280 Blue Sky Revenue - Commercial"/>
    <x v="1"/>
    <n v="-13176.96"/>
    <x v="0"/>
  </r>
  <r>
    <s v="301280 Blue Sky Revenue - Commercial"/>
    <x v="1"/>
    <n v="-12131.6"/>
    <x v="0"/>
  </r>
  <r>
    <s v="301280 Blue Sky Revenue - Commercial"/>
    <x v="1"/>
    <n v="-56.55"/>
    <x v="0"/>
  </r>
  <r>
    <s v="301280 Blue Sky Revenue - Commercial"/>
    <x v="1"/>
    <n v="-469.88"/>
    <x v="0"/>
  </r>
  <r>
    <s v="301280 Blue Sky Revenue - Commercial"/>
    <x v="1"/>
    <n v="-302.91000000000003"/>
    <x v="0"/>
  </r>
  <r>
    <s v="301280 Blue Sky Revenue - Commercial"/>
    <x v="1"/>
    <n v="-127.73"/>
    <x v="0"/>
  </r>
  <r>
    <s v="301280 Blue Sky Revenue - Commercial"/>
    <x v="1"/>
    <n v="-98.81"/>
    <x v="0"/>
  </r>
  <r>
    <s v="301280 Blue Sky Revenue - Commercial"/>
    <x v="1"/>
    <n v="-140.4"/>
    <x v="0"/>
  </r>
  <r>
    <s v="301280 Blue Sky Revenue - Commercial"/>
    <x v="1"/>
    <n v="-38148.21"/>
    <x v="0"/>
  </r>
  <r>
    <s v="301280 Blue Sky Revenue - Commercial"/>
    <x v="1"/>
    <n v="-3603.88"/>
    <x v="0"/>
  </r>
  <r>
    <s v="301280 Blue Sky Revenue - Commercial"/>
    <x v="1"/>
    <n v="-23.4"/>
    <x v="0"/>
  </r>
  <r>
    <s v="301280 Blue Sky Revenue - Commercial"/>
    <x v="1"/>
    <n v="-327.60000000000002"/>
    <x v="0"/>
  </r>
  <r>
    <s v="301280 Blue Sky Revenue - Commercial"/>
    <x v="1"/>
    <n v="-4626.03"/>
    <x v="0"/>
  </r>
  <r>
    <s v="301280 Blue Sky Revenue - Commercial"/>
    <x v="1"/>
    <n v="-116.94"/>
    <x v="0"/>
  </r>
  <r>
    <s v="301280 Blue Sky Revenue - Commercial"/>
    <x v="1"/>
    <n v="-518.84"/>
    <x v="0"/>
  </r>
  <r>
    <s v="301280 Blue Sky Revenue - Commercial"/>
    <x v="1"/>
    <n v="-198.32"/>
    <x v="0"/>
  </r>
  <r>
    <s v="301280 Blue Sky Revenue - Commercial"/>
    <x v="1"/>
    <n v="-70.2"/>
    <x v="0"/>
  </r>
  <r>
    <s v="301280 Blue Sky Revenue - Commercial"/>
    <x v="1"/>
    <n v="-85.54"/>
    <x v="0"/>
  </r>
  <r>
    <s v="301280 Blue Sky Revenue - Commercial"/>
    <x v="1"/>
    <n v="-93.6"/>
    <x v="0"/>
  </r>
  <r>
    <s v="301280 Blue Sky Revenue - Commercial"/>
    <x v="1"/>
    <n v="-216446.3"/>
    <x v="0"/>
  </r>
  <r>
    <s v="301280 Blue Sky Revenue - Commercial"/>
    <x v="1"/>
    <n v="4587.13"/>
    <x v="0"/>
  </r>
  <r>
    <s v="301280 Blue Sky Revenue - Commercial"/>
    <x v="1"/>
    <n v="1721.14"/>
    <x v="0"/>
  </r>
  <r>
    <s v="301280 Blue Sky Revenue - Commercial"/>
    <x v="1"/>
    <n v="-60991.64"/>
    <x v="0"/>
  </r>
  <r>
    <s v="301280 Blue Sky Revenue - Commercial"/>
    <x v="1"/>
    <n v="2338.41"/>
    <x v="0"/>
  </r>
  <r>
    <s v="301280 Blue Sky Revenue - Commercial"/>
    <x v="1"/>
    <n v="-2480.96"/>
    <x v="0"/>
  </r>
  <r>
    <s v="301290 Other Cust Retail Revenue-Commercial"/>
    <x v="1"/>
    <n v="-388698.55"/>
    <x v="0"/>
  </r>
  <r>
    <s v="301290 Other Cust Retail Revenue-Commercial"/>
    <x v="1"/>
    <n v="-111179.66"/>
    <x v="0"/>
  </r>
  <r>
    <s v="301290 Other Cust Retail Revenue-Commercial"/>
    <x v="1"/>
    <n v="-103913.17"/>
    <x v="0"/>
  </r>
  <r>
    <s v="301300 Electricity Income - Industrial"/>
    <x v="1"/>
    <n v="-91893806.900000006"/>
    <x v="0"/>
  </r>
  <r>
    <s v="301300 Electricity Income - Industrial"/>
    <x v="1"/>
    <n v="-8830512.8100000005"/>
    <x v="0"/>
  </r>
  <r>
    <s v="301300 Electricity Income - Industrial"/>
    <x v="1"/>
    <n v="-4811722.79"/>
    <x v="0"/>
  </r>
  <r>
    <s v="301300 Electricity Income - Industrial"/>
    <x v="1"/>
    <n v="-31562834.699999999"/>
    <x v="0"/>
  </r>
  <r>
    <s v="301300 Electricity Income - Industrial"/>
    <x v="1"/>
    <n v="-4343880.93"/>
    <x v="0"/>
  </r>
  <r>
    <s v="301300 Electricity Income - Industrial"/>
    <x v="1"/>
    <n v="-702579.8"/>
    <x v="0"/>
  </r>
  <r>
    <s v="301300 Electricity Income - Industrial"/>
    <x v="1"/>
    <n v="-17644600.780000001"/>
    <x v="0"/>
  </r>
  <r>
    <s v="301300 Electricity Income - Industrial"/>
    <x v="1"/>
    <n v="-3719801.55"/>
    <x v="0"/>
  </r>
  <r>
    <s v="301300 Electricity Income - Industrial"/>
    <x v="1"/>
    <n v="-10155860.08"/>
    <x v="0"/>
  </r>
  <r>
    <s v="301300 Electricity Income - Industrial"/>
    <x v="1"/>
    <n v="-2854761.79"/>
    <x v="0"/>
  </r>
  <r>
    <s v="301300 Electricity Income - Industrial"/>
    <x v="1"/>
    <n v="-2785290.8"/>
    <x v="0"/>
  </r>
  <r>
    <s v="301300 Electricity Income - Industrial"/>
    <x v="1"/>
    <n v="-1306694.1200000001"/>
    <x v="0"/>
  </r>
  <r>
    <s v="301300 Electricity Income - Industrial"/>
    <x v="1"/>
    <n v="-6725907.4000000004"/>
    <x v="0"/>
  </r>
  <r>
    <s v="301300 Electricity Income - Industrial"/>
    <x v="1"/>
    <n v="-166830.96"/>
    <x v="0"/>
  </r>
  <r>
    <s v="301300 Electricity Income - Industrial"/>
    <x v="1"/>
    <n v="-35063072.960000001"/>
    <x v="0"/>
  </r>
  <r>
    <s v="301300 Electricity Income - Industrial"/>
    <x v="1"/>
    <n v="-5630074.7000000002"/>
    <x v="0"/>
  </r>
  <r>
    <s v="301300 Electricity Income - Industrial"/>
    <x v="1"/>
    <n v="-15087808.970000001"/>
    <x v="0"/>
  </r>
  <r>
    <s v="301300 Electricity Income - Industrial"/>
    <x v="1"/>
    <n v="-24291789.120000001"/>
    <x v="0"/>
  </r>
  <r>
    <s v="301300 Electricity Income - Industrial"/>
    <x v="1"/>
    <n v="-7120847.3799999999"/>
    <x v="0"/>
  </r>
  <r>
    <s v="301300 Electricity Income - Industrial"/>
    <x v="1"/>
    <n v="-24369602.82"/>
    <x v="0"/>
  </r>
  <r>
    <s v="301300 Electricity Income - Industrial"/>
    <x v="1"/>
    <n v="-15750936.49"/>
    <x v="0"/>
  </r>
  <r>
    <s v="301300 Electricity Income - Industrial"/>
    <x v="1"/>
    <n v="-16383476.08"/>
    <x v="0"/>
  </r>
  <r>
    <s v="301300 Electricity Income - Industrial"/>
    <x v="1"/>
    <n v="-17057488.039999999"/>
    <x v="0"/>
  </r>
  <r>
    <s v="301300 Electricity Income - Industrial"/>
    <x v="1"/>
    <n v="-34545723.439999998"/>
    <x v="0"/>
  </r>
  <r>
    <s v="301300 Electricity Income - Industrial"/>
    <x v="1"/>
    <n v="-352411.15"/>
    <x v="0"/>
  </r>
  <r>
    <s v="301300 Electricity Income - Industrial"/>
    <x v="1"/>
    <n v="-50350509.130000003"/>
    <x v="0"/>
  </r>
  <r>
    <s v="301300 Electricity Income - Industrial"/>
    <x v="1"/>
    <n v="-14766262.140000001"/>
    <x v="0"/>
  </r>
  <r>
    <s v="301300 Electricity Income - Industrial"/>
    <x v="1"/>
    <n v="-6252531.5099999998"/>
    <x v="0"/>
  </r>
  <r>
    <s v="301300 Electricity Income - Industrial"/>
    <x v="1"/>
    <n v="-14692099.49"/>
    <x v="0"/>
  </r>
  <r>
    <s v="301300 Electricity Income - Industrial"/>
    <x v="1"/>
    <n v="-24819858.699999999"/>
    <x v="0"/>
  </r>
  <r>
    <s v="301300 Electricity Income - Industrial"/>
    <x v="1"/>
    <n v="-42947535.460000001"/>
    <x v="0"/>
  </r>
  <r>
    <s v="301300 Electricity Income - Industrial"/>
    <x v="1"/>
    <n v="-125851118.55"/>
    <x v="0"/>
  </r>
  <r>
    <s v="301300 Electricity Income - Industrial"/>
    <x v="1"/>
    <n v="-33682730.799999997"/>
    <x v="0"/>
  </r>
  <r>
    <s v="301300 Electricity Income - Industrial"/>
    <x v="1"/>
    <n v="-1002666.83"/>
    <x v="0"/>
  </r>
  <r>
    <s v="301300 Electricity Income - Industrial"/>
    <x v="1"/>
    <n v="-18138322.84"/>
    <x v="0"/>
  </r>
  <r>
    <s v="301300 Electricity Income - Industrial"/>
    <x v="1"/>
    <n v="-8993640.5600000005"/>
    <x v="0"/>
  </r>
  <r>
    <s v="301300 Electricity Income - Industrial"/>
    <x v="1"/>
    <n v="-1875498.7"/>
    <x v="0"/>
  </r>
  <r>
    <s v="301300 Electricity Income - Industrial"/>
    <x v="1"/>
    <n v="-5026466.6500000004"/>
    <x v="0"/>
  </r>
  <r>
    <s v="301300 Electricity Income - Industrial"/>
    <x v="1"/>
    <n v="-2320993.9300000002"/>
    <x v="0"/>
  </r>
  <r>
    <s v="301300 Electricity Income - Industrial"/>
    <x v="1"/>
    <n v="-39434423.909999996"/>
    <x v="0"/>
  </r>
  <r>
    <s v="301300 Electricity Income - Industrial"/>
    <x v="1"/>
    <n v="-8536176.4399999995"/>
    <x v="0"/>
  </r>
  <r>
    <s v="301300 Electricity Income - Industrial"/>
    <x v="1"/>
    <n v="-14400789.84"/>
    <x v="0"/>
  </r>
  <r>
    <s v="301300 Electricity Income - Industrial"/>
    <x v="1"/>
    <n v="-22306095.079999998"/>
    <x v="0"/>
  </r>
  <r>
    <s v="301300 Electricity Income - Industrial"/>
    <x v="1"/>
    <n v="-531312.17000000004"/>
    <x v="0"/>
  </r>
  <r>
    <s v="301300 Electricity Income - Industrial"/>
    <x v="1"/>
    <n v="-4431723.4400000004"/>
    <x v="0"/>
  </r>
  <r>
    <s v="301300 Electricity Income - Industrial"/>
    <x v="1"/>
    <n v="-9832799.6400000006"/>
    <x v="0"/>
  </r>
  <r>
    <s v="301300 Electricity Income - Industrial"/>
    <x v="1"/>
    <n v="-2488835.4"/>
    <x v="0"/>
  </r>
  <r>
    <s v="301300 Electricity Income - Industrial"/>
    <x v="1"/>
    <n v="-333896.69"/>
    <x v="0"/>
  </r>
  <r>
    <s v="301300 Electricity Income - Industrial"/>
    <x v="1"/>
    <n v="-1355985.54"/>
    <x v="0"/>
  </r>
  <r>
    <s v="301300 Electricity Income - Industrial"/>
    <x v="1"/>
    <n v="-3999669.43"/>
    <x v="0"/>
  </r>
  <r>
    <s v="301300 Electricity Income - Industrial"/>
    <x v="1"/>
    <n v="-4788284.51"/>
    <x v="0"/>
  </r>
  <r>
    <s v="301300 Electricity Income - Industrial"/>
    <x v="1"/>
    <n v="-1137066.57"/>
    <x v="0"/>
  </r>
  <r>
    <s v="301300 Electricity Income - Industrial"/>
    <x v="1"/>
    <n v="-19888759.940000001"/>
    <x v="0"/>
  </r>
  <r>
    <s v="301300 Electricity Income - Industrial"/>
    <x v="1"/>
    <n v="-526873.17000000004"/>
    <x v="0"/>
  </r>
  <r>
    <s v="301300 Electricity Income - Industrial"/>
    <x v="1"/>
    <n v="-22633688.449999999"/>
    <x v="0"/>
  </r>
  <r>
    <s v="301300 Electricity Income - Industrial"/>
    <x v="1"/>
    <n v="-134749.60999999999"/>
    <x v="0"/>
  </r>
  <r>
    <s v="301300 Electricity Income - Industrial"/>
    <x v="1"/>
    <n v="-150307.19"/>
    <x v="0"/>
  </r>
  <r>
    <s v="301300 Electricity Income - Industrial"/>
    <x v="1"/>
    <n v="-73750.880000000005"/>
    <x v="0"/>
  </r>
  <r>
    <s v="301300 Electricity Income - Industrial"/>
    <x v="1"/>
    <n v="-187226.05"/>
    <x v="0"/>
  </r>
  <r>
    <s v="301300 Electricity Income - Industrial"/>
    <x v="1"/>
    <n v="-4666.7"/>
    <x v="0"/>
  </r>
  <r>
    <s v="301300 Electricity Income - Industrial"/>
    <x v="1"/>
    <n v="1062.8"/>
    <x v="0"/>
  </r>
  <r>
    <s v="301304 Special Contracts-Situs"/>
    <x v="1"/>
    <n v="-93586497.510000005"/>
    <x v="0"/>
  </r>
  <r>
    <s v="301304 Special Contracts-Situs"/>
    <x v="1"/>
    <n v="-35089289.560000002"/>
    <x v="0"/>
  </r>
  <r>
    <s v="301304 Special Contracts-Situs"/>
    <x v="1"/>
    <n v="-89770404.780000001"/>
    <x v="0"/>
  </r>
  <r>
    <s v="301304 Special Contracts-Situs"/>
    <x v="1"/>
    <n v="-15458579.43"/>
    <x v="0"/>
  </r>
  <r>
    <s v="301306 Industrial-Alt Revenue Program Adjs"/>
    <x v="1"/>
    <n v="-172948.79"/>
    <x v="0"/>
  </r>
  <r>
    <s v="301307 Industrial Revenue Acctg Adjustments"/>
    <x v="1"/>
    <n v="-282767.05"/>
    <x v="0"/>
  </r>
  <r>
    <s v="301307 Industrial Revenue Acctg Adjustments"/>
    <x v="1"/>
    <n v="-1035615.29"/>
    <x v="0"/>
  </r>
  <r>
    <s v="301307 Industrial Revenue Acctg Adjustments"/>
    <x v="1"/>
    <n v="60669.81"/>
    <x v="0"/>
  </r>
  <r>
    <s v="301307 Industrial Revenue Acctg Adjustments"/>
    <x v="1"/>
    <n v="-118681.08"/>
    <x v="0"/>
  </r>
  <r>
    <s v="301307 Industrial Revenue Acctg Adjustments"/>
    <x v="1"/>
    <n v="160312.94"/>
    <x v="0"/>
  </r>
  <r>
    <s v="301307 Industrial Revenue Acctg Adjustments"/>
    <x v="1"/>
    <n v="174623.08"/>
    <x v="0"/>
  </r>
  <r>
    <s v="301308 Industrial Revenue Adj - Deferred NPC Mechanisms"/>
    <x v="1"/>
    <n v="-20273987.789999999"/>
    <x v="0"/>
  </r>
  <r>
    <s v="301308 Industrial Revenue Adj - Deferred NPC Mechanisms"/>
    <x v="1"/>
    <n v="1256752.6499999999"/>
    <x v="0"/>
  </r>
  <r>
    <s v="301308 Industrial Revenue Adj - Deferred NPC Mechanisms"/>
    <x v="1"/>
    <n v="-19991.52"/>
    <x v="0"/>
  </r>
  <r>
    <s v="301309 Unbilled Revenue-Industrial"/>
    <x v="1"/>
    <n v="73000"/>
    <x v="0"/>
  </r>
  <r>
    <s v="301309 Unbilled Revenue-Industrial"/>
    <x v="1"/>
    <n v="2092000"/>
    <x v="0"/>
  </r>
  <r>
    <s v="301309 Unbilled Revenue-Industrial"/>
    <x v="1"/>
    <n v="-711000"/>
    <x v="0"/>
  </r>
  <r>
    <s v="301309 Unbilled Revenue-Industrial"/>
    <x v="1"/>
    <n v="234000"/>
    <x v="0"/>
  </r>
  <r>
    <s v="301309 Unbilled Revenue-Industrial"/>
    <x v="1"/>
    <n v="-16700000"/>
    <x v="0"/>
  </r>
  <r>
    <s v="301309 Unbilled Revenue-Industrial"/>
    <x v="1"/>
    <n v="1818000"/>
    <x v="0"/>
  </r>
  <r>
    <s v="301309 Unbilled Revenue-Industrial"/>
    <x v="1"/>
    <n v="357000"/>
    <x v="0"/>
  </r>
  <r>
    <s v="301310 Industrial - Income Tax Deferral Adjs"/>
    <x v="1"/>
    <n v="-188834.64"/>
    <x v="0"/>
  </r>
  <r>
    <s v="301310 Industrial - Income Tax Deferral Adjs"/>
    <x v="1"/>
    <n v="-757915.8"/>
    <x v="0"/>
  </r>
  <r>
    <s v="301310 Industrial - Income Tax Deferral Adjs"/>
    <x v="1"/>
    <n v="-406788"/>
    <x v="0"/>
  </r>
  <r>
    <s v="301310 Industrial - Income Tax Deferral Adjs"/>
    <x v="1"/>
    <n v="-1456099.92"/>
    <x v="0"/>
  </r>
  <r>
    <s v="301311 Industrial-OR Corp Act Tax Rev Adj"/>
    <x v="1"/>
    <n v="-54772.86"/>
    <x v="0"/>
  </r>
  <r>
    <s v="301311 Industrial-OR Corp Act Tax Rev Adj"/>
    <x v="1"/>
    <n v="-159568.26"/>
    <x v="0"/>
  </r>
  <r>
    <s v="301311 Industrial-OR Corp Act Tax Rev Adj"/>
    <x v="1"/>
    <n v="-23370.34"/>
    <x v="0"/>
  </r>
  <r>
    <s v="301311 Industrial-OR Corp Act Tax Rev Adj"/>
    <x v="1"/>
    <n v="-3793.97"/>
    <x v="0"/>
  </r>
  <r>
    <s v="301311 Industrial-OR Corp Act Tax Rev Adj"/>
    <x v="1"/>
    <n v="-95253.9"/>
    <x v="0"/>
  </r>
  <r>
    <s v="301311 Industrial-OR Corp Act Tax Rev Adj"/>
    <x v="1"/>
    <n v="-20079.46"/>
    <x v="0"/>
  </r>
  <r>
    <s v="301311 Industrial-OR Corp Act Tax Rev Adj"/>
    <x v="1"/>
    <n v="-15410.74"/>
    <x v="0"/>
  </r>
  <r>
    <s v="301311 Industrial-OR Corp Act Tax Rev Adj"/>
    <x v="1"/>
    <n v="-15040.55"/>
    <x v="0"/>
  </r>
  <r>
    <s v="301311 Industrial-OR Corp Act Tax Rev Adj"/>
    <x v="1"/>
    <n v="-7056.05"/>
    <x v="0"/>
  </r>
  <r>
    <s v="301311 Industrial-OR Corp Act Tax Rev Adj"/>
    <x v="1"/>
    <n v="-36316.36"/>
    <x v="0"/>
  </r>
  <r>
    <s v="301311 Industrial-OR Corp Act Tax Rev Adj"/>
    <x v="1"/>
    <n v="-891.29"/>
    <x v="0"/>
  </r>
  <r>
    <s v="301311 Industrial-OR Corp Act Tax Rev Adj"/>
    <x v="1"/>
    <n v="-2869.15"/>
    <x v="0"/>
  </r>
  <r>
    <s v="301311 Industrial-OR Corp Act Tax Rev Adj"/>
    <x v="1"/>
    <n v="-23416.97"/>
    <x v="0"/>
  </r>
  <r>
    <s v="301311 Industrial-OR Corp Act Tax Rev Adj"/>
    <x v="1"/>
    <n v="-53099.31"/>
    <x v="0"/>
  </r>
  <r>
    <s v="301311 Industrial-OR Corp Act Tax Rev Adj"/>
    <x v="1"/>
    <n v="-13439.3"/>
    <x v="0"/>
  </r>
  <r>
    <s v="301311 Industrial-OR Corp Act Tax Rev Adj"/>
    <x v="1"/>
    <n v="-1803.11"/>
    <x v="0"/>
  </r>
  <r>
    <s v="301311 Industrial-OR Corp Act Tax Rev Adj"/>
    <x v="1"/>
    <n v="-7081.09"/>
    <x v="0"/>
  </r>
  <r>
    <s v="301311 Industrial-OR Corp Act Tax Rev Adj"/>
    <x v="1"/>
    <n v="-21598.21"/>
    <x v="0"/>
  </r>
  <r>
    <s v="301311 Industrial-OR Corp Act Tax Rev Adj"/>
    <x v="1"/>
    <n v="-2845.18"/>
    <x v="0"/>
  </r>
  <r>
    <s v="301311 Industrial-OR Corp Act Tax Rev Adj"/>
    <x v="1"/>
    <n v="-811.65"/>
    <x v="0"/>
  </r>
  <r>
    <s v="301311 Industrial-OR Corp Act Tax Rev Adj"/>
    <x v="1"/>
    <n v="-25.21"/>
    <x v="0"/>
  </r>
  <r>
    <s v="301312 Industrial - Customer Bill Credits"/>
    <x v="1"/>
    <n v="2736"/>
    <x v="0"/>
  </r>
  <r>
    <s v="301312 Industrial - Customer Bill Credits"/>
    <x v="1"/>
    <n v="288"/>
    <x v="0"/>
  </r>
  <r>
    <s v="301312 Industrial - Customer Bill Credits"/>
    <x v="1"/>
    <n v="367.5"/>
    <x v="0"/>
  </r>
  <r>
    <s v="301312 Industrial - Customer Bill Credits"/>
    <x v="1"/>
    <n v="570.5"/>
    <x v="0"/>
  </r>
  <r>
    <s v="301312 Industrial - Customer Bill Credits"/>
    <x v="1"/>
    <n v="380"/>
    <x v="0"/>
  </r>
  <r>
    <s v="301312 Industrial - Customer Bill Credits"/>
    <x v="1"/>
    <n v="267.5"/>
    <x v="0"/>
  </r>
  <r>
    <s v="301312 Industrial - Customer Bill Credits"/>
    <x v="1"/>
    <n v="270"/>
    <x v="0"/>
  </r>
  <r>
    <s v="301312 Industrial - Customer Bill Credits"/>
    <x v="1"/>
    <n v="207.5"/>
    <x v="0"/>
  </r>
  <r>
    <s v="301312 Industrial - Customer Bill Credits"/>
    <x v="1"/>
    <n v="200.5"/>
    <x v="0"/>
  </r>
  <r>
    <s v="301312 Industrial - Customer Bill Credits"/>
    <x v="1"/>
    <n v="822.5"/>
    <x v="0"/>
  </r>
  <r>
    <s v="301312 Industrial - Customer Bill Credits"/>
    <x v="1"/>
    <n v="876.5"/>
    <x v="0"/>
  </r>
  <r>
    <s v="301312 Industrial - Customer Bill Credits"/>
    <x v="1"/>
    <n v="477.5"/>
    <x v="0"/>
  </r>
  <r>
    <s v="301312 Industrial - Customer Bill Credits"/>
    <x v="1"/>
    <n v="1204.95"/>
    <x v="0"/>
  </r>
  <r>
    <s v="301312 Industrial - Customer Bill Credits"/>
    <x v="1"/>
    <n v="318"/>
    <x v="0"/>
  </r>
  <r>
    <s v="301312 Industrial - Customer Bill Credits"/>
    <x v="1"/>
    <n v="496.5"/>
    <x v="0"/>
  </r>
  <r>
    <s v="301312 Industrial - Customer Bill Credits"/>
    <x v="1"/>
    <n v="980"/>
    <x v="0"/>
  </r>
  <r>
    <s v="301312 Industrial - Customer Bill Credits"/>
    <x v="1"/>
    <n v="687"/>
    <x v="0"/>
  </r>
  <r>
    <s v="301312 Industrial - Customer Bill Credits"/>
    <x v="1"/>
    <n v="352"/>
    <x v="0"/>
  </r>
  <r>
    <s v="301312 Industrial - Customer Bill Credits"/>
    <x v="1"/>
    <n v="318"/>
    <x v="0"/>
  </r>
  <r>
    <s v="301312 Industrial - Customer Bill Credits"/>
    <x v="1"/>
    <n v="119"/>
    <x v="0"/>
  </r>
  <r>
    <s v="301312 Industrial - Customer Bill Credits"/>
    <x v="1"/>
    <n v="511"/>
    <x v="0"/>
  </r>
  <r>
    <s v="301312 Industrial - Customer Bill Credits"/>
    <x v="1"/>
    <n v="137.5"/>
    <x v="0"/>
  </r>
  <r>
    <s v="301312 Industrial - Customer Bill Credits"/>
    <x v="1"/>
    <n v="219.5"/>
    <x v="0"/>
  </r>
  <r>
    <s v="301312 Industrial - Customer Bill Credits"/>
    <x v="1"/>
    <n v="175"/>
    <x v="0"/>
  </r>
  <r>
    <s v="301312 Industrial - Customer Bill Credits"/>
    <x v="1"/>
    <n v="321.5"/>
    <x v="0"/>
  </r>
  <r>
    <s v="301312 Industrial - Customer Bill Credits"/>
    <x v="1"/>
    <n v="65.5"/>
    <x v="0"/>
  </r>
  <r>
    <s v="301312 Industrial - Customer Bill Credits"/>
    <x v="1"/>
    <n v="28"/>
    <x v="0"/>
  </r>
  <r>
    <s v="301312 Industrial - Customer Bill Credits"/>
    <x v="1"/>
    <n v="80"/>
    <x v="0"/>
  </r>
  <r>
    <s v="301312 Industrial - Customer Bill Credits"/>
    <x v="1"/>
    <n v="60"/>
    <x v="0"/>
  </r>
  <r>
    <s v="301312 Industrial - Customer Bill Credits"/>
    <x v="1"/>
    <n v="296.5"/>
    <x v="0"/>
  </r>
  <r>
    <s v="301312 Industrial - Customer Bill Credits"/>
    <x v="1"/>
    <n v="823.5"/>
    <x v="0"/>
  </r>
  <r>
    <s v="301312 Industrial - Customer Bill Credits"/>
    <x v="1"/>
    <n v="486.5"/>
    <x v="0"/>
  </r>
  <r>
    <s v="301312 Industrial - Customer Bill Credits"/>
    <x v="1"/>
    <n v="62"/>
    <x v="0"/>
  </r>
  <r>
    <s v="301312 Industrial - Customer Bill Credits"/>
    <x v="1"/>
    <n v="135.5"/>
    <x v="0"/>
  </r>
  <r>
    <s v="301312 Industrial - Customer Bill Credits"/>
    <x v="1"/>
    <n v="197.8"/>
    <x v="0"/>
  </r>
  <r>
    <s v="301312 Industrial - Customer Bill Credits"/>
    <x v="1"/>
    <n v="82"/>
    <x v="0"/>
  </r>
  <r>
    <s v="301312 Industrial - Customer Bill Credits"/>
    <x v="1"/>
    <n v="56"/>
    <x v="0"/>
  </r>
  <r>
    <s v="301312 Industrial - Customer Bill Credits"/>
    <x v="1"/>
    <n v="15.5"/>
    <x v="0"/>
  </r>
  <r>
    <s v="301312 Industrial - Customer Bill Credits"/>
    <x v="1"/>
    <n v="80.5"/>
    <x v="0"/>
  </r>
  <r>
    <s v="301312 Industrial - Customer Bill Credits"/>
    <x v="1"/>
    <n v="11.5"/>
    <x v="0"/>
  </r>
  <r>
    <s v="301312 Industrial - Customer Bill Credits"/>
    <x v="1"/>
    <n v="15.5"/>
    <x v="0"/>
  </r>
  <r>
    <s v="301312 Industrial - Customer Bill Credits"/>
    <x v="1"/>
    <n v="57"/>
    <x v="0"/>
  </r>
  <r>
    <s v="301312 Industrial - Customer Bill Credits"/>
    <x v="1"/>
    <n v="2"/>
    <x v="0"/>
  </r>
  <r>
    <s v="301365 Solar Feed-In Revenue - Industrial"/>
    <x v="1"/>
    <n v="-437383.28"/>
    <x v="0"/>
  </r>
  <r>
    <s v="301365 Solar Feed-In Revenue - Industrial"/>
    <x v="1"/>
    <n v="-241546.31"/>
    <x v="0"/>
  </r>
  <r>
    <s v="301368 Community Solar Revenue-Industrial"/>
    <x v="1"/>
    <n v="-47913.42"/>
    <x v="0"/>
  </r>
  <r>
    <s v="301370 DSM Revenue - Industrial"/>
    <x v="1"/>
    <n v="-3268378.39"/>
    <x v="0"/>
  </r>
  <r>
    <s v="301370 DSM Revenue - Industrial"/>
    <x v="1"/>
    <n v="-315992.07"/>
    <x v="0"/>
  </r>
  <r>
    <s v="301370 DSM Revenue - Industrial"/>
    <x v="1"/>
    <n v="-848768.81"/>
    <x v="0"/>
  </r>
  <r>
    <s v="301370 DSM Revenue - Industrial"/>
    <x v="1"/>
    <n v="-231498.58"/>
    <x v="0"/>
  </r>
  <r>
    <s v="301370 DSM Revenue - Industrial"/>
    <x v="1"/>
    <n v="-861478.76"/>
    <x v="0"/>
  </r>
  <r>
    <s v="301370 DSM Revenue - Industrial"/>
    <x v="1"/>
    <n v="-538989.03"/>
    <x v="0"/>
  </r>
  <r>
    <s v="301370 DSM Revenue - Industrial"/>
    <x v="1"/>
    <n v="-169917.07"/>
    <x v="0"/>
  </r>
  <r>
    <s v="301370 DSM Revenue - Industrial"/>
    <x v="1"/>
    <n v="-591388.38"/>
    <x v="0"/>
  </r>
  <r>
    <s v="301370 DSM Revenue - Industrial"/>
    <x v="1"/>
    <n v="-613451.78"/>
    <x v="0"/>
  </r>
  <r>
    <s v="301370 DSM Revenue - Industrial"/>
    <x v="1"/>
    <n v="-1226900.02"/>
    <x v="0"/>
  </r>
  <r>
    <s v="301370 DSM Revenue - Industrial"/>
    <x v="1"/>
    <n v="-208071.01"/>
    <x v="0"/>
  </r>
  <r>
    <s v="301370 DSM Revenue - Industrial"/>
    <x v="1"/>
    <n v="-43766.35"/>
    <x v="0"/>
  </r>
  <r>
    <s v="301370 DSM Revenue - Industrial"/>
    <x v="1"/>
    <n v="-117671.52"/>
    <x v="0"/>
  </r>
  <r>
    <s v="301370 DSM Revenue - Industrial"/>
    <x v="1"/>
    <n v="-53960.639999999999"/>
    <x v="0"/>
  </r>
  <r>
    <s v="301370 DSM Revenue - Industrial"/>
    <x v="1"/>
    <n v="-1402527.43"/>
    <x v="0"/>
  </r>
  <r>
    <s v="301370 DSM Revenue - Industrial"/>
    <x v="1"/>
    <n v="-295741.49"/>
    <x v="0"/>
  </r>
  <r>
    <s v="301370 DSM Revenue - Industrial"/>
    <x v="1"/>
    <n v="-506059.7"/>
    <x v="0"/>
  </r>
  <r>
    <s v="301370 DSM Revenue - Industrial"/>
    <x v="1"/>
    <n v="-779828.81"/>
    <x v="0"/>
  </r>
  <r>
    <s v="301370 DSM Revenue - Industrial"/>
    <x v="1"/>
    <n v="-5406.76"/>
    <x v="0"/>
  </r>
  <r>
    <s v="301370 DSM Revenue - Industrial"/>
    <x v="1"/>
    <n v="-570.13"/>
    <x v="0"/>
  </r>
  <r>
    <s v="301370 DSM Revenue - Industrial"/>
    <x v="1"/>
    <n v="-4757.9799999999996"/>
    <x v="0"/>
  </r>
  <r>
    <s v="301370 DSM Revenue - Industrial"/>
    <x v="1"/>
    <n v="-1957.51"/>
    <x v="0"/>
  </r>
  <r>
    <s v="301370 DSM Revenue - Industrial"/>
    <x v="1"/>
    <n v="-837.39"/>
    <x v="0"/>
  </r>
  <r>
    <s v="301370 DSM Revenue - Industrial"/>
    <x v="1"/>
    <n v="-1320.52"/>
    <x v="0"/>
  </r>
  <r>
    <s v="301370 DSM Revenue - Industrial"/>
    <x v="1"/>
    <n v="-8190.31"/>
    <x v="0"/>
  </r>
  <r>
    <s v="301370 DSM Revenue - Industrial"/>
    <x v="1"/>
    <n v="-5356.25"/>
    <x v="0"/>
  </r>
  <r>
    <s v="301370 DSM Revenue - Industrial"/>
    <x v="1"/>
    <n v="-2188.94"/>
    <x v="0"/>
  </r>
  <r>
    <s v="301370 DSM Revenue - Industrial"/>
    <x v="1"/>
    <n v="-943.58"/>
    <x v="0"/>
  </r>
  <r>
    <s v="301370 DSM Revenue - Industrial"/>
    <x v="1"/>
    <n v="-734.79"/>
    <x v="0"/>
  </r>
  <r>
    <s v="301370 DSM Revenue - Industrial"/>
    <x v="1"/>
    <n v="-4726.54"/>
    <x v="0"/>
  </r>
  <r>
    <s v="301370 DSM Revenue - Industrial"/>
    <x v="1"/>
    <n v="-137.29"/>
    <x v="0"/>
  </r>
  <r>
    <s v="301370 DSM Revenue - Industrial"/>
    <x v="1"/>
    <n v="-492.36"/>
    <x v="0"/>
  </r>
  <r>
    <s v="301370 DSM Revenue - Industrial"/>
    <x v="1"/>
    <n v="-876.46"/>
    <x v="0"/>
  </r>
  <r>
    <s v="301370 DSM Revenue - Industrial"/>
    <x v="1"/>
    <n v="-1422.26"/>
    <x v="0"/>
  </r>
  <r>
    <s v="301370 DSM Revenue - Industrial"/>
    <x v="1"/>
    <n v="-3740.57"/>
    <x v="0"/>
  </r>
  <r>
    <s v="301370 DSM Revenue - Industrial"/>
    <x v="1"/>
    <n v="-478.82"/>
    <x v="0"/>
  </r>
  <r>
    <s v="301370 DSM Revenue - Industrial"/>
    <x v="1"/>
    <n v="-4029.27"/>
    <x v="0"/>
  </r>
  <r>
    <s v="301370 DSM Revenue - Industrial"/>
    <x v="1"/>
    <n v="-4459.49"/>
    <x v="0"/>
  </r>
  <r>
    <s v="301370 DSM Revenue - Industrial"/>
    <x v="1"/>
    <n v="-42.32"/>
    <x v="0"/>
  </r>
  <r>
    <s v="301370 DSM Revenue - Industrial"/>
    <x v="1"/>
    <n v="-2000078.79"/>
    <x v="0"/>
  </r>
  <r>
    <s v="301370 DSM Revenue - Industrial"/>
    <x v="1"/>
    <n v="-112118.28"/>
    <x v="0"/>
  </r>
  <r>
    <s v="301370 DSM Revenue - Industrial"/>
    <x v="1"/>
    <n v="-16826.05"/>
    <x v="0"/>
  </r>
  <r>
    <s v="301370 DSM Revenue - Industrial"/>
    <x v="1"/>
    <n v="-1.85"/>
    <x v="0"/>
  </r>
  <r>
    <s v="301370 DSM Revenue - Industrial"/>
    <x v="1"/>
    <n v="465606.2"/>
    <x v="0"/>
  </r>
  <r>
    <s v="301370 DSM Revenue - Industrial"/>
    <x v="1"/>
    <n v="3777.18"/>
    <x v="0"/>
  </r>
  <r>
    <s v="301370 DSM Revenue - Industrial"/>
    <x v="1"/>
    <n v="-6061031.5800000001"/>
    <x v="0"/>
  </r>
  <r>
    <s v="301370 DSM Revenue - Industrial"/>
    <x v="1"/>
    <n v="1950743.63"/>
    <x v="0"/>
  </r>
  <r>
    <s v="301371 DSM Revenue - Small Industrial"/>
    <x v="1"/>
    <n v="-64939.54"/>
    <x v="0"/>
  </r>
  <r>
    <s v="301371 DSM Revenue - Small Industrial"/>
    <x v="1"/>
    <n v="-69971.02"/>
    <x v="0"/>
  </r>
  <r>
    <s v="301371 DSM Revenue - Small Industrial"/>
    <x v="1"/>
    <n v="-20286.990000000002"/>
    <x v="0"/>
  </r>
  <r>
    <s v="301371 DSM Revenue - Small Industrial"/>
    <x v="1"/>
    <n v="-51133.58"/>
    <x v="0"/>
  </r>
  <r>
    <s v="301371 DSM Revenue - Small Industrial"/>
    <x v="1"/>
    <n v="-23333.57"/>
    <x v="0"/>
  </r>
  <r>
    <s v="301371 DSM Revenue - Small Industrial"/>
    <x v="1"/>
    <n v="-35565.5"/>
    <x v="0"/>
  </r>
  <r>
    <s v="301371 DSM Revenue - Small Industrial"/>
    <x v="1"/>
    <n v="-36160.65"/>
    <x v="0"/>
  </r>
  <r>
    <s v="301371 DSM Revenue - Small Industrial"/>
    <x v="1"/>
    <n v="-17753.54"/>
    <x v="0"/>
  </r>
  <r>
    <s v="301371 DSM Revenue - Small Industrial"/>
    <x v="1"/>
    <n v="-45878.6"/>
    <x v="0"/>
  </r>
  <r>
    <s v="301371 DSM Revenue - Small Industrial"/>
    <x v="1"/>
    <n v="-7964.59"/>
    <x v="0"/>
  </r>
  <r>
    <s v="301371 DSM Revenue - Small Industrial"/>
    <x v="1"/>
    <n v="-21427.59"/>
    <x v="0"/>
  </r>
  <r>
    <s v="301371 DSM Revenue - Small Industrial"/>
    <x v="1"/>
    <n v="-1480.86"/>
    <x v="0"/>
  </r>
  <r>
    <s v="301371 DSM Revenue - Small Industrial"/>
    <x v="1"/>
    <n v="-244507.1"/>
    <x v="0"/>
  </r>
  <r>
    <s v="301372 DSM Revenue - Large Industrial"/>
    <x v="1"/>
    <n v="-1172927.6200000001"/>
    <x v="0"/>
  </r>
  <r>
    <s v="301372 DSM Revenue - Large Industrial"/>
    <x v="1"/>
    <n v="-442062.83"/>
    <x v="0"/>
  </r>
  <r>
    <s v="301372 DSM Revenue - Large Industrial"/>
    <x v="1"/>
    <n v="-127678.69"/>
    <x v="0"/>
  </r>
  <r>
    <s v="301372 DSM Revenue - Large Industrial"/>
    <x v="1"/>
    <n v="-184078.42"/>
    <x v="0"/>
  </r>
  <r>
    <s v="301372 DSM Revenue - Large Industrial"/>
    <x v="1"/>
    <n v="-300984.37"/>
    <x v="0"/>
  </r>
  <r>
    <s v="301372 DSM Revenue - Large Industrial"/>
    <x v="1"/>
    <n v="-146189.34"/>
    <x v="0"/>
  </r>
  <r>
    <s v="301372 DSM Revenue - Large Industrial"/>
    <x v="1"/>
    <n v="-203847.89"/>
    <x v="0"/>
  </r>
  <r>
    <s v="301372 DSM Revenue - Large Industrial"/>
    <x v="1"/>
    <n v="-183624.41"/>
    <x v="0"/>
  </r>
  <r>
    <s v="301372 DSM Revenue - Large Industrial"/>
    <x v="1"/>
    <n v="-100357.87"/>
    <x v="0"/>
  </r>
  <r>
    <s v="301372 DSM Revenue - Large Industrial"/>
    <x v="1"/>
    <n v="-394364.35"/>
    <x v="0"/>
  </r>
  <r>
    <s v="301372 DSM Revenue - Large Industrial"/>
    <x v="1"/>
    <n v="704702.27"/>
    <x v="0"/>
  </r>
  <r>
    <s v="301372 DSM Revenue - Large Industrial"/>
    <x v="1"/>
    <n v="-58515.93"/>
    <x v="0"/>
  </r>
  <r>
    <s v="301380 Blue Sky Revenue - Industrial"/>
    <x v="1"/>
    <n v="-24137.45"/>
    <x v="0"/>
  </r>
  <r>
    <s v="301380 Blue Sky Revenue - Industrial"/>
    <x v="1"/>
    <n v="-21623.13"/>
    <x v="0"/>
  </r>
  <r>
    <s v="301380 Blue Sky Revenue - Industrial"/>
    <x v="1"/>
    <n v="-140.4"/>
    <x v="0"/>
  </r>
  <r>
    <s v="301380 Blue Sky Revenue - Industrial"/>
    <x v="1"/>
    <n v="-53537.09"/>
    <x v="0"/>
  </r>
  <r>
    <s v="301380 Blue Sky Revenue - Industrial"/>
    <x v="1"/>
    <n v="-31972.560000000001"/>
    <x v="0"/>
  </r>
  <r>
    <s v="301380 Blue Sky Revenue - Industrial"/>
    <x v="1"/>
    <n v="-11064.73"/>
    <x v="0"/>
  </r>
  <r>
    <s v="301380 Blue Sky Revenue - Industrial"/>
    <x v="1"/>
    <n v="-11509.2"/>
    <x v="0"/>
  </r>
  <r>
    <s v="301380 Blue Sky Revenue - Industrial"/>
    <x v="1"/>
    <n v="-140.4"/>
    <x v="0"/>
  </r>
  <r>
    <s v="301380 Blue Sky Revenue - Industrial"/>
    <x v="1"/>
    <n v="-48756.18"/>
    <x v="0"/>
  </r>
  <r>
    <s v="301380 Blue Sky Revenue - Industrial"/>
    <x v="1"/>
    <n v="-11529.6"/>
    <x v="0"/>
  </r>
  <r>
    <s v="301380 Blue Sky Revenue - Industrial"/>
    <x v="1"/>
    <n v="-141987.76"/>
    <x v="0"/>
  </r>
  <r>
    <s v="301380 Blue Sky Revenue - Industrial"/>
    <x v="1"/>
    <n v="-6102.12"/>
    <x v="0"/>
  </r>
  <r>
    <s v="301380 Blue Sky Revenue - Industrial"/>
    <x v="1"/>
    <n v="-1193.4000000000001"/>
    <x v="0"/>
  </r>
  <r>
    <s v="301380 Blue Sky Revenue - Industrial"/>
    <x v="1"/>
    <n v="-14868.72"/>
    <x v="0"/>
  </r>
  <r>
    <s v="301380 Blue Sky Revenue - Industrial"/>
    <x v="1"/>
    <n v="-163.80000000000001"/>
    <x v="0"/>
  </r>
  <r>
    <s v="301380 Blue Sky Revenue - Industrial"/>
    <x v="1"/>
    <n v="-23.27"/>
    <x v="0"/>
  </r>
  <r>
    <s v="301380 Blue Sky Revenue - Industrial"/>
    <x v="1"/>
    <n v="-117"/>
    <x v="0"/>
  </r>
  <r>
    <s v="301380 Blue Sky Revenue - Industrial"/>
    <x v="1"/>
    <n v="-117"/>
    <x v="0"/>
  </r>
  <r>
    <s v="301380 Blue Sky Revenue - Industrial"/>
    <x v="1"/>
    <n v="-2867.4"/>
    <x v="0"/>
  </r>
  <r>
    <s v="301380 Blue Sky Revenue - Industrial"/>
    <x v="1"/>
    <n v="-125.84"/>
    <x v="0"/>
  </r>
  <r>
    <s v="301380 Blue Sky Revenue - Industrial"/>
    <x v="1"/>
    <n v="-23.21"/>
    <x v="0"/>
  </r>
  <r>
    <s v="301380 Blue Sky Revenue - Industrial"/>
    <x v="1"/>
    <n v="-93.6"/>
    <x v="0"/>
  </r>
  <r>
    <s v="301380 Blue Sky Revenue - Industrial"/>
    <x v="1"/>
    <n v="-23.4"/>
    <x v="0"/>
  </r>
  <r>
    <s v="301380 Blue Sky Revenue - Industrial"/>
    <x v="1"/>
    <n v="-23.4"/>
    <x v="0"/>
  </r>
  <r>
    <s v="301380 Blue Sky Revenue - Industrial"/>
    <x v="1"/>
    <n v="-91345.8"/>
    <x v="0"/>
  </r>
  <r>
    <s v="301380 Blue Sky Revenue - Industrial"/>
    <x v="1"/>
    <n v="-160.41999999999999"/>
    <x v="0"/>
  </r>
  <r>
    <s v="301380 Blue Sky Revenue - Industrial"/>
    <x v="1"/>
    <n v="-23.4"/>
    <x v="0"/>
  </r>
  <r>
    <s v="301380 Blue Sky Revenue - Industrial"/>
    <x v="1"/>
    <n v="-23.4"/>
    <x v="0"/>
  </r>
  <r>
    <s v="301380 Blue Sky Revenue - Industrial"/>
    <x v="1"/>
    <n v="-46.8"/>
    <x v="0"/>
  </r>
  <r>
    <s v="301380 Blue Sky Revenue - Industrial"/>
    <x v="1"/>
    <n v="-23.4"/>
    <x v="0"/>
  </r>
  <r>
    <s v="301380 Blue Sky Revenue - Industrial"/>
    <x v="1"/>
    <n v="-7633.08"/>
    <x v="0"/>
  </r>
  <r>
    <s v="301380 Blue Sky Revenue - Industrial"/>
    <x v="1"/>
    <n v="-5204.3999999999996"/>
    <x v="0"/>
  </r>
  <r>
    <s v="301380 Blue Sky Revenue - Industrial"/>
    <x v="1"/>
    <n v="-118620.19"/>
    <x v="0"/>
  </r>
  <r>
    <s v="301380 Blue Sky Revenue - Industrial"/>
    <x v="1"/>
    <n v="2.8"/>
    <x v="0"/>
  </r>
  <r>
    <s v="301380 Blue Sky Revenue - Industrial"/>
    <x v="1"/>
    <n v="632.4"/>
    <x v="0"/>
  </r>
  <r>
    <s v="301380 Blue Sky Revenue - Industrial"/>
    <x v="1"/>
    <n v="-17130.72"/>
    <x v="0"/>
  </r>
  <r>
    <s v="301380 Blue Sky Revenue - Industrial"/>
    <x v="1"/>
    <n v="10.119999999999999"/>
    <x v="0"/>
  </r>
  <r>
    <s v="301380 Blue Sky Revenue - Industrial"/>
    <x v="1"/>
    <n v="-92.4"/>
    <x v="0"/>
  </r>
  <r>
    <s v="301380 Blue Sky Revenue - Industrial"/>
    <x v="1"/>
    <n v="-1449.5"/>
    <x v="0"/>
  </r>
  <r>
    <s v="301390 Other Cust Retail Revenue-Industrial"/>
    <x v="1"/>
    <n v="-27804.240000000002"/>
    <x v="0"/>
  </r>
  <r>
    <s v="301390 Other Cust Retail Revenue-Industrial"/>
    <x v="1"/>
    <n v="-86466.8"/>
    <x v="0"/>
  </r>
  <r>
    <s v="301390 Other Cust Retail Revenue-Industrial"/>
    <x v="1"/>
    <n v="-89921.64"/>
    <x v="0"/>
  </r>
  <r>
    <s v="301405 Firm Sales"/>
    <x v="2"/>
    <n v="-10520185.25"/>
    <x v="0"/>
  </r>
  <r>
    <s v="301406 Short-Term Firm Wholesale"/>
    <x v="2"/>
    <n v="-310834496.13"/>
    <x v="0"/>
  </r>
  <r>
    <s v="301410 Trading Sales Netted"/>
    <x v="2"/>
    <n v="2214173.09"/>
    <x v="0"/>
  </r>
  <r>
    <s v="301411 Bookout Sales Netted"/>
    <x v="2"/>
    <n v="94961342.340000004"/>
    <x v="0"/>
  </r>
  <r>
    <s v="301412 Bookout Sales Netted-Estimate"/>
    <x v="2"/>
    <n v="188331.31"/>
    <x v="0"/>
  </r>
  <r>
    <s v="301419 Sales for Resale Revenue Estimate"/>
    <x v="2"/>
    <n v="-31078743.649999999"/>
    <x v="0"/>
  </r>
  <r>
    <s v="301428 Trans Serv-Utah FERC Customers"/>
    <x v="2"/>
    <n v="-109427.09"/>
    <x v="0"/>
  </r>
  <r>
    <s v="301443 On Sys Firm-Utah FERC Customers"/>
    <x v="2"/>
    <n v="-13432224.57"/>
    <x v="0"/>
  </r>
  <r>
    <s v="301445 On Sys Firm-Utah W/S Customers-Deferral"/>
    <x v="2"/>
    <n v="40017.550000000003"/>
    <x v="0"/>
  </r>
  <r>
    <s v="301450 Electricity Income - Irrigation/Farm"/>
    <x v="1"/>
    <n v="-569169.59"/>
    <x v="0"/>
  </r>
  <r>
    <s v="301450 Electricity Income - Irrigation/Farm"/>
    <x v="1"/>
    <n v="-1214436.81"/>
    <x v="0"/>
  </r>
  <r>
    <s v="301450 Electricity Income - Irrigation/Farm"/>
    <x v="1"/>
    <n v="-527356.25"/>
    <x v="0"/>
  </r>
  <r>
    <s v="301450 Electricity Income - Irrigation/Farm"/>
    <x v="1"/>
    <n v="-370712.17"/>
    <x v="0"/>
  </r>
  <r>
    <s v="301450 Electricity Income - Irrigation/Farm"/>
    <x v="1"/>
    <n v="-550695.38"/>
    <x v="0"/>
  </r>
  <r>
    <s v="301450 Electricity Income - Irrigation/Farm"/>
    <x v="1"/>
    <n v="-8357836.1299999999"/>
    <x v="0"/>
  </r>
  <r>
    <s v="301450 Electricity Income - Irrigation/Farm"/>
    <x v="1"/>
    <n v="-55645.11"/>
    <x v="0"/>
  </r>
  <r>
    <s v="301450 Electricity Income - Irrigation/Farm"/>
    <x v="1"/>
    <n v="-873374.82"/>
    <x v="0"/>
  </r>
  <r>
    <s v="301450 Electricity Income - Irrigation/Farm"/>
    <x v="1"/>
    <n v="-192815.15"/>
    <x v="0"/>
  </r>
  <r>
    <s v="301450 Electricity Income - Irrigation/Farm"/>
    <x v="1"/>
    <n v="-395880.2"/>
    <x v="0"/>
  </r>
  <r>
    <s v="301450 Electricity Income - Irrigation/Farm"/>
    <x v="1"/>
    <n v="-558284.89"/>
    <x v="0"/>
  </r>
  <r>
    <s v="301450 Electricity Income - Irrigation/Farm"/>
    <x v="1"/>
    <n v="-683250.38"/>
    <x v="0"/>
  </r>
  <r>
    <s v="301450 Electricity Income - Irrigation/Farm"/>
    <x v="1"/>
    <n v="-1031258.89"/>
    <x v="0"/>
  </r>
  <r>
    <s v="301450 Electricity Income - Irrigation/Farm"/>
    <x v="1"/>
    <n v="-2639237.4300000002"/>
    <x v="0"/>
  </r>
  <r>
    <s v="301450 Electricity Income - Irrigation/Farm"/>
    <x v="1"/>
    <n v="-2343479.63"/>
    <x v="0"/>
  </r>
  <r>
    <s v="301450 Electricity Income - Irrigation/Farm"/>
    <x v="1"/>
    <n v="-722556.17"/>
    <x v="0"/>
  </r>
  <r>
    <s v="301450 Electricity Income - Irrigation/Farm"/>
    <x v="1"/>
    <n v="-4875605.8600000003"/>
    <x v="0"/>
  </r>
  <r>
    <s v="301450 Electricity Income - Irrigation/Farm"/>
    <x v="1"/>
    <n v="-8304942.7199999997"/>
    <x v="0"/>
  </r>
  <r>
    <s v="301450 Electricity Income - Irrigation/Farm"/>
    <x v="1"/>
    <n v="-2828516.9"/>
    <x v="0"/>
  </r>
  <r>
    <s v="301450 Electricity Income - Irrigation/Farm"/>
    <x v="1"/>
    <n v="-905682.33"/>
    <x v="0"/>
  </r>
  <r>
    <s v="301450 Electricity Income - Irrigation/Farm"/>
    <x v="1"/>
    <n v="-188026.17"/>
    <x v="0"/>
  </r>
  <r>
    <s v="301450 Electricity Income - Irrigation/Farm"/>
    <x v="1"/>
    <n v="-150374.14000000001"/>
    <x v="0"/>
  </r>
  <r>
    <s v="301450 Electricity Income - Irrigation/Farm"/>
    <x v="1"/>
    <n v="-4705897.8899999997"/>
    <x v="0"/>
  </r>
  <r>
    <s v="301450 Electricity Income - Irrigation/Farm"/>
    <x v="1"/>
    <n v="-5126800.92"/>
    <x v="0"/>
  </r>
  <r>
    <s v="301450 Electricity Income - Irrigation/Farm"/>
    <x v="1"/>
    <n v="-1469049.48"/>
    <x v="0"/>
  </r>
  <r>
    <s v="301450 Electricity Income - Irrigation/Farm"/>
    <x v="1"/>
    <n v="-169397.45"/>
    <x v="0"/>
  </r>
  <r>
    <s v="301450 Electricity Income - Irrigation/Farm"/>
    <x v="1"/>
    <n v="-254069.15"/>
    <x v="0"/>
  </r>
  <r>
    <s v="301450 Electricity Income - Irrigation/Farm"/>
    <x v="1"/>
    <n v="-3516686.59"/>
    <x v="0"/>
  </r>
  <r>
    <s v="301450 Electricity Income - Irrigation/Farm"/>
    <x v="1"/>
    <n v="-418741.47"/>
    <x v="0"/>
  </r>
  <r>
    <s v="301450 Electricity Income - Irrigation/Farm"/>
    <x v="1"/>
    <n v="-291408.55"/>
    <x v="0"/>
  </r>
  <r>
    <s v="301450 Electricity Income - Irrigation/Farm"/>
    <x v="1"/>
    <n v="-539729.93000000005"/>
    <x v="0"/>
  </r>
  <r>
    <s v="301450 Electricity Income - Irrigation/Farm"/>
    <x v="1"/>
    <n v="-3284483.22"/>
    <x v="0"/>
  </r>
  <r>
    <s v="301450 Electricity Income - Irrigation/Farm"/>
    <x v="1"/>
    <n v="-3933151.18"/>
    <x v="0"/>
  </r>
  <r>
    <s v="301450 Electricity Income - Irrigation/Farm"/>
    <x v="1"/>
    <n v="-37770651.350000001"/>
    <x v="0"/>
  </r>
  <r>
    <s v="301450 Electricity Income - Irrigation/Farm"/>
    <x v="1"/>
    <n v="-17274620.190000001"/>
    <x v="0"/>
  </r>
  <r>
    <s v="301450 Electricity Income - Irrigation/Farm"/>
    <x v="1"/>
    <n v="-570578.42000000004"/>
    <x v="0"/>
  </r>
  <r>
    <s v="301450 Electricity Income - Irrigation/Farm"/>
    <x v="1"/>
    <n v="-316145.87"/>
    <x v="0"/>
  </r>
  <r>
    <s v="301450 Electricity Income - Irrigation/Farm"/>
    <x v="1"/>
    <n v="-820873.78"/>
    <x v="0"/>
  </r>
  <r>
    <s v="301450 Electricity Income - Irrigation/Farm"/>
    <x v="1"/>
    <n v="-22096.3"/>
    <x v="0"/>
  </r>
  <r>
    <s v="301450 Electricity Income - Irrigation/Farm"/>
    <x v="1"/>
    <n v="-203674.8"/>
    <x v="0"/>
  </r>
  <r>
    <s v="301450 Electricity Income - Irrigation/Farm"/>
    <x v="1"/>
    <n v="-543000.16"/>
    <x v="0"/>
  </r>
  <r>
    <s v="301450 Electricity Income - Irrigation/Farm"/>
    <x v="1"/>
    <n v="-1050038.92"/>
    <x v="0"/>
  </r>
  <r>
    <s v="301450 Electricity Income - Irrigation/Farm"/>
    <x v="1"/>
    <n v="-635060.24"/>
    <x v="0"/>
  </r>
  <r>
    <s v="301450 Electricity Income - Irrigation/Farm"/>
    <x v="1"/>
    <n v="-1025.3900000000001"/>
    <x v="0"/>
  </r>
  <r>
    <s v="301450 Electricity Income - Irrigation/Farm"/>
    <x v="1"/>
    <n v="-90011.97"/>
    <x v="0"/>
  </r>
  <r>
    <s v="301450 Electricity Income - Irrigation/Farm"/>
    <x v="1"/>
    <n v="-26382.44"/>
    <x v="0"/>
  </r>
  <r>
    <s v="301450 Electricity Income - Irrigation/Farm"/>
    <x v="1"/>
    <n v="-186229.94"/>
    <x v="0"/>
  </r>
  <r>
    <s v="301450 Electricity Income - Irrigation/Farm"/>
    <x v="1"/>
    <n v="-320911.53999999998"/>
    <x v="0"/>
  </r>
  <r>
    <s v="301450 Electricity Income - Irrigation/Farm"/>
    <x v="1"/>
    <n v="-15883.59"/>
    <x v="0"/>
  </r>
  <r>
    <s v="301450 Electricity Income - Irrigation/Farm"/>
    <x v="1"/>
    <n v="-17104.150000000001"/>
    <x v="0"/>
  </r>
  <r>
    <s v="301450 Electricity Income - Irrigation/Farm"/>
    <x v="1"/>
    <n v="-26161.48"/>
    <x v="0"/>
  </r>
  <r>
    <s v="301450 Electricity Income - Irrigation/Farm"/>
    <x v="1"/>
    <n v="-32449.46"/>
    <x v="0"/>
  </r>
  <r>
    <s v="301450 Electricity Income - Irrigation/Farm"/>
    <x v="1"/>
    <n v="-476888.01"/>
    <x v="0"/>
  </r>
  <r>
    <s v="301450 Electricity Income - Irrigation/Farm"/>
    <x v="1"/>
    <n v="-175107.63"/>
    <x v="0"/>
  </r>
  <r>
    <s v="301450 Electricity Income - Irrigation/Farm"/>
    <x v="1"/>
    <n v="-9754498.0099999998"/>
    <x v="0"/>
  </r>
  <r>
    <s v="301450 Electricity Income - Irrigation/Farm"/>
    <x v="1"/>
    <n v="-20377.919999999998"/>
    <x v="0"/>
  </r>
  <r>
    <s v="301450 Electricity Income - Irrigation/Farm"/>
    <x v="1"/>
    <n v="-1172434.75"/>
    <x v="0"/>
  </r>
  <r>
    <s v="301450 Electricity Income - Irrigation/Farm"/>
    <x v="1"/>
    <n v="63495.35"/>
    <x v="0"/>
  </r>
  <r>
    <s v="301450 Electricity Income - Irrigation/Farm"/>
    <x v="1"/>
    <n v="-158045.1"/>
    <x v="0"/>
  </r>
  <r>
    <s v="301450 Electricity Income - Irrigation/Farm"/>
    <x v="1"/>
    <n v="-39594.949999999997"/>
    <x v="0"/>
  </r>
  <r>
    <s v="301450 Electricity Income - Irrigation/Farm"/>
    <x v="1"/>
    <n v="531.4"/>
    <x v="0"/>
  </r>
  <r>
    <s v="301450 Electricity Income - Irrigation/Farm"/>
    <x v="1"/>
    <n v="-115.01"/>
    <x v="0"/>
  </r>
  <r>
    <s v="301453 Irrigation - Customer Bill Credits"/>
    <x v="1"/>
    <n v="1087"/>
    <x v="0"/>
  </r>
  <r>
    <s v="301453 Irrigation - Customer Bill Credits"/>
    <x v="1"/>
    <n v="166.5"/>
    <x v="0"/>
  </r>
  <r>
    <s v="301453 Irrigation - Customer Bill Credits"/>
    <x v="1"/>
    <n v="383.5"/>
    <x v="0"/>
  </r>
  <r>
    <s v="301453 Irrigation - Customer Bill Credits"/>
    <x v="1"/>
    <n v="782.18"/>
    <x v="0"/>
  </r>
  <r>
    <s v="301453 Irrigation - Customer Bill Credits"/>
    <x v="1"/>
    <n v="1846.92"/>
    <x v="0"/>
  </r>
  <r>
    <s v="301453 Irrigation - Customer Bill Credits"/>
    <x v="1"/>
    <n v="1574.51"/>
    <x v="0"/>
  </r>
  <r>
    <s v="301453 Irrigation - Customer Bill Credits"/>
    <x v="1"/>
    <n v="169"/>
    <x v="0"/>
  </r>
  <r>
    <s v="301453 Irrigation - Customer Bill Credits"/>
    <x v="1"/>
    <n v="575.5"/>
    <x v="0"/>
  </r>
  <r>
    <s v="301453 Irrigation - Customer Bill Credits"/>
    <x v="1"/>
    <n v="790.5"/>
    <x v="0"/>
  </r>
  <r>
    <s v="301453 Irrigation - Customer Bill Credits"/>
    <x v="1"/>
    <n v="462.93"/>
    <x v="0"/>
  </r>
  <r>
    <s v="301453 Irrigation - Customer Bill Credits"/>
    <x v="1"/>
    <n v="712"/>
    <x v="0"/>
  </r>
  <r>
    <s v="301453 Irrigation - Customer Bill Credits"/>
    <x v="1"/>
    <n v="198.5"/>
    <x v="0"/>
  </r>
  <r>
    <s v="301453 Irrigation - Customer Bill Credits"/>
    <x v="1"/>
    <n v="2357.5"/>
    <x v="0"/>
  </r>
  <r>
    <s v="301453 Irrigation - Customer Bill Credits"/>
    <x v="1"/>
    <n v="171"/>
    <x v="0"/>
  </r>
  <r>
    <s v="301453 Irrigation - Customer Bill Credits"/>
    <x v="1"/>
    <n v="3694.82"/>
    <x v="0"/>
  </r>
  <r>
    <s v="301453 Irrigation - Customer Bill Credits"/>
    <x v="1"/>
    <n v="8351.5"/>
    <x v="0"/>
  </r>
  <r>
    <s v="301453 Irrigation - Customer Bill Credits"/>
    <x v="1"/>
    <n v="338"/>
    <x v="0"/>
  </r>
  <r>
    <s v="301453 Irrigation - Customer Bill Credits"/>
    <x v="1"/>
    <n v="161.5"/>
    <x v="0"/>
  </r>
  <r>
    <s v="301453 Irrigation - Customer Bill Credits"/>
    <x v="1"/>
    <n v="74.5"/>
    <x v="0"/>
  </r>
  <r>
    <s v="301453 Irrigation - Customer Bill Credits"/>
    <x v="1"/>
    <n v="508"/>
    <x v="0"/>
  </r>
  <r>
    <s v="301453 Irrigation - Customer Bill Credits"/>
    <x v="1"/>
    <n v="566.29999999999995"/>
    <x v="0"/>
  </r>
  <r>
    <s v="301453 Irrigation - Customer Bill Credits"/>
    <x v="1"/>
    <n v="122"/>
    <x v="0"/>
  </r>
  <r>
    <s v="301453 Irrigation - Customer Bill Credits"/>
    <x v="1"/>
    <n v="181.98"/>
    <x v="0"/>
  </r>
  <r>
    <s v="301453 Irrigation - Customer Bill Credits"/>
    <x v="1"/>
    <n v="139"/>
    <x v="0"/>
  </r>
  <r>
    <s v="301453 Irrigation - Customer Bill Credits"/>
    <x v="1"/>
    <n v="6"/>
    <x v="0"/>
  </r>
  <r>
    <s v="301453 Irrigation - Customer Bill Credits"/>
    <x v="1"/>
    <n v="165"/>
    <x v="0"/>
  </r>
  <r>
    <s v="301453 Irrigation - Customer Bill Credits"/>
    <x v="1"/>
    <n v="799.5"/>
    <x v="0"/>
  </r>
  <r>
    <s v="301453 Irrigation - Customer Bill Credits"/>
    <x v="1"/>
    <n v="200"/>
    <x v="0"/>
  </r>
  <r>
    <s v="301453 Irrigation - Customer Bill Credits"/>
    <x v="1"/>
    <n v="206.5"/>
    <x v="0"/>
  </r>
  <r>
    <s v="301453 Irrigation - Customer Bill Credits"/>
    <x v="1"/>
    <n v="1877"/>
    <x v="0"/>
  </r>
  <r>
    <s v="301453 Irrigation - Customer Bill Credits"/>
    <x v="1"/>
    <n v="531.5"/>
    <x v="0"/>
  </r>
  <r>
    <s v="301453 Irrigation - Customer Bill Credits"/>
    <x v="1"/>
    <n v="12"/>
    <x v="0"/>
  </r>
  <r>
    <s v="301453 Irrigation - Customer Bill Credits"/>
    <x v="1"/>
    <n v="178"/>
    <x v="0"/>
  </r>
  <r>
    <s v="301453 Irrigation - Customer Bill Credits"/>
    <x v="1"/>
    <n v="561.5"/>
    <x v="0"/>
  </r>
  <r>
    <s v="301453 Irrigation - Customer Bill Credits"/>
    <x v="1"/>
    <n v="157"/>
    <x v="0"/>
  </r>
  <r>
    <s v="301453 Irrigation - Customer Bill Credits"/>
    <x v="1"/>
    <n v="76.5"/>
    <x v="0"/>
  </r>
  <r>
    <s v="301453 Irrigation - Customer Bill Credits"/>
    <x v="1"/>
    <n v="37"/>
    <x v="0"/>
  </r>
  <r>
    <s v="301453 Irrigation - Customer Bill Credits"/>
    <x v="1"/>
    <n v="1207"/>
    <x v="0"/>
  </r>
  <r>
    <s v="301453 Irrigation - Customer Bill Credits"/>
    <x v="1"/>
    <n v="6"/>
    <x v="0"/>
  </r>
  <r>
    <s v="301453 Irrigation - Customer Bill Credits"/>
    <x v="1"/>
    <n v="548.5"/>
    <x v="0"/>
  </r>
  <r>
    <s v="301453 Irrigation - Customer Bill Credits"/>
    <x v="1"/>
    <n v="22"/>
    <x v="0"/>
  </r>
  <r>
    <s v="301454 Irrigation-OR Corp Act Tax Rev Adj"/>
    <x v="1"/>
    <n v="-6438.62"/>
    <x v="0"/>
  </r>
  <r>
    <s v="301454 Irrigation-OR Corp Act Tax Rev Adj"/>
    <x v="1"/>
    <n v="-2831.43"/>
    <x v="0"/>
  </r>
  <r>
    <s v="301454 Irrigation-OR Corp Act Tax Rev Adj"/>
    <x v="1"/>
    <n v="-1922.91"/>
    <x v="0"/>
  </r>
  <r>
    <s v="301454 Irrigation-OR Corp Act Tax Rev Adj"/>
    <x v="1"/>
    <n v="-2948.94"/>
    <x v="0"/>
  </r>
  <r>
    <s v="301454 Irrigation-OR Corp Act Tax Rev Adj"/>
    <x v="1"/>
    <n v="-45267.34"/>
    <x v="0"/>
  </r>
  <r>
    <s v="301454 Irrigation-OR Corp Act Tax Rev Adj"/>
    <x v="1"/>
    <n v="-4619.67"/>
    <x v="0"/>
  </r>
  <r>
    <s v="301454 Irrigation-OR Corp Act Tax Rev Adj"/>
    <x v="1"/>
    <n v="-1030.3800000000001"/>
    <x v="0"/>
  </r>
  <r>
    <s v="301454 Irrigation-OR Corp Act Tax Rev Adj"/>
    <x v="1"/>
    <n v="-2131.2800000000002"/>
    <x v="0"/>
  </r>
  <r>
    <s v="301454 Irrigation-OR Corp Act Tax Rev Adj"/>
    <x v="1"/>
    <n v="-2944.88"/>
    <x v="0"/>
  </r>
  <r>
    <s v="301454 Irrigation-OR Corp Act Tax Rev Adj"/>
    <x v="1"/>
    <n v="-3493.06"/>
    <x v="0"/>
  </r>
  <r>
    <s v="301454 Irrigation-OR Corp Act Tax Rev Adj"/>
    <x v="1"/>
    <n v="-5504.26"/>
    <x v="0"/>
  </r>
  <r>
    <s v="301454 Irrigation-OR Corp Act Tax Rev Adj"/>
    <x v="1"/>
    <n v="-12502.8"/>
    <x v="0"/>
  </r>
  <r>
    <s v="301454 Irrigation-OR Corp Act Tax Rev Adj"/>
    <x v="1"/>
    <n v="-3869.41"/>
    <x v="0"/>
  </r>
  <r>
    <s v="301454 Irrigation-OR Corp Act Tax Rev Adj"/>
    <x v="1"/>
    <n v="-119.33"/>
    <x v="0"/>
  </r>
  <r>
    <s v="301454 Irrigation-OR Corp Act Tax Rev Adj"/>
    <x v="1"/>
    <n v="-1068.3699999999999"/>
    <x v="0"/>
  </r>
  <r>
    <s v="301454 Irrigation-OR Corp Act Tax Rev Adj"/>
    <x v="1"/>
    <n v="-2853.32"/>
    <x v="0"/>
  </r>
  <r>
    <s v="301454 Irrigation-OR Corp Act Tax Rev Adj"/>
    <x v="1"/>
    <n v="-5.53"/>
    <x v="0"/>
  </r>
  <r>
    <s v="301454 Irrigation-OR Corp Act Tax Rev Adj"/>
    <x v="1"/>
    <n v="-260.02"/>
    <x v="0"/>
  </r>
  <r>
    <s v="301454 Irrigation-OR Corp Act Tax Rev Adj"/>
    <x v="1"/>
    <n v="-6276.38"/>
    <x v="0"/>
  </r>
  <r>
    <s v="301454 Irrigation-OR Corp Act Tax Rev Adj"/>
    <x v="1"/>
    <n v="-0.62"/>
    <x v="0"/>
  </r>
  <r>
    <s v="301455 Irrigation - Income Tax Deferral Adjs"/>
    <x v="1"/>
    <n v="-333776.15999999997"/>
    <x v="0"/>
  </r>
  <r>
    <s v="301455 Irrigation - Income Tax Deferral Adjs"/>
    <x v="1"/>
    <n v="-113075.29"/>
    <x v="0"/>
  </r>
  <r>
    <s v="301455 Irrigation - Income Tax Deferral Adjs"/>
    <x v="1"/>
    <n v="-82002.48"/>
    <x v="0"/>
  </r>
  <r>
    <s v="301455 Irrigation - Income Tax Deferral Adjs"/>
    <x v="1"/>
    <n v="-8052.72"/>
    <x v="0"/>
  </r>
  <r>
    <s v="301456 Irrigation-Alt Revenue Program Adjs"/>
    <x v="1"/>
    <n v="79608.429999999993"/>
    <x v="0"/>
  </r>
  <r>
    <s v="301457 Irrigation Revenue Acctg Adjustments"/>
    <x v="1"/>
    <n v="-140918.6"/>
    <x v="0"/>
  </r>
  <r>
    <s v="301457 Irrigation Revenue Acctg Adjustments"/>
    <x v="1"/>
    <n v="9692.56"/>
    <x v="0"/>
  </r>
  <r>
    <s v="301457 Irrigation Revenue Acctg Adjustments"/>
    <x v="1"/>
    <n v="135809.9"/>
    <x v="0"/>
  </r>
  <r>
    <s v="301457 Irrigation Revenue Acctg Adjustments"/>
    <x v="1"/>
    <n v="-412489.08"/>
    <x v="0"/>
  </r>
  <r>
    <s v="301457 Irrigation Revenue Acctg Adjustments"/>
    <x v="1"/>
    <n v="5428.54"/>
    <x v="0"/>
  </r>
  <r>
    <s v="301457 Irrigation Revenue Acctg Adjustments"/>
    <x v="1"/>
    <n v="965.72"/>
    <x v="0"/>
  </r>
  <r>
    <s v="301458 Irrigation Revenue Adj - Deferred NPC Mechanisms"/>
    <x v="1"/>
    <n v="-686517.67"/>
    <x v="0"/>
  </r>
  <r>
    <s v="301458 Irrigation Revenue Adj - Deferred NPC Mechanisms"/>
    <x v="1"/>
    <n v="6950.28"/>
    <x v="0"/>
  </r>
  <r>
    <s v="301458 Irrigation Revenue Adj - Deferred NPC Mechanisms"/>
    <x v="1"/>
    <n v="125531.85"/>
    <x v="0"/>
  </r>
  <r>
    <s v="301459 Unbilled Revenue-Irrigation/Farm"/>
    <x v="1"/>
    <n v="3000"/>
    <x v="0"/>
  </r>
  <r>
    <s v="301459 Unbilled Revenue-Irrigation/Farm"/>
    <x v="1"/>
    <n v="-2017000"/>
    <x v="0"/>
  </r>
  <r>
    <s v="301459 Unbilled Revenue-Irrigation/Farm"/>
    <x v="1"/>
    <n v="811000"/>
    <x v="0"/>
  </r>
  <r>
    <s v="301459 Unbilled Revenue-Irrigation/Farm"/>
    <x v="1"/>
    <n v="-894000"/>
    <x v="0"/>
  </r>
  <r>
    <s v="301459 Unbilled Revenue-Irrigation/Farm"/>
    <x v="1"/>
    <n v="138000"/>
    <x v="0"/>
  </r>
  <r>
    <s v="301459 Unbilled Revenue-Irrigation/Farm"/>
    <x v="1"/>
    <n v="14000"/>
    <x v="0"/>
  </r>
  <r>
    <s v="301465 Solar Feed-In Revenue - Irrigation"/>
    <x v="1"/>
    <n v="-54566.33"/>
    <x v="0"/>
  </r>
  <r>
    <s v="301465 Solar Feed-In Revenue - Irrigation"/>
    <x v="1"/>
    <n v="-8155.93"/>
    <x v="0"/>
  </r>
  <r>
    <s v="301468 Community Solar Revenue-Irrigation"/>
    <x v="1"/>
    <n v="-6161.66"/>
    <x v="0"/>
  </r>
  <r>
    <s v="301470 DSM Revenue - Irrigation"/>
    <x v="1"/>
    <n v="-21064.97"/>
    <x v="0"/>
  </r>
  <r>
    <s v="301470 DSM Revenue - Irrigation"/>
    <x v="1"/>
    <n v="-105671.54"/>
    <x v="0"/>
  </r>
  <r>
    <s v="301470 DSM Revenue - Irrigation"/>
    <x v="1"/>
    <n v="-34258.46"/>
    <x v="0"/>
  </r>
  <r>
    <s v="301470 DSM Revenue - Irrigation"/>
    <x v="1"/>
    <n v="-6057.28"/>
    <x v="0"/>
  </r>
  <r>
    <s v="301470 DSM Revenue - Irrigation"/>
    <x v="1"/>
    <n v="-5455.22"/>
    <x v="0"/>
  </r>
  <r>
    <s v="301470 DSM Revenue - Irrigation"/>
    <x v="1"/>
    <n v="-175491.47"/>
    <x v="0"/>
  </r>
  <r>
    <s v="301470 DSM Revenue - Irrigation"/>
    <x v="1"/>
    <n v="-191656.95999999999"/>
    <x v="0"/>
  </r>
  <r>
    <s v="301470 DSM Revenue - Irrigation"/>
    <x v="1"/>
    <n v="-55554.52"/>
    <x v="0"/>
  </r>
  <r>
    <s v="301470 DSM Revenue - Irrigation"/>
    <x v="1"/>
    <n v="-7281.63"/>
    <x v="0"/>
  </r>
  <r>
    <s v="301470 DSM Revenue - Irrigation"/>
    <x v="1"/>
    <n v="-4881.96"/>
    <x v="0"/>
  </r>
  <r>
    <s v="301470 DSM Revenue - Irrigation"/>
    <x v="1"/>
    <n v="-9167.98"/>
    <x v="0"/>
  </r>
  <r>
    <s v="301470 DSM Revenue - Irrigation"/>
    <x v="1"/>
    <n v="-74932.84"/>
    <x v="0"/>
  </r>
  <r>
    <s v="301470 DSM Revenue - Irrigation"/>
    <x v="1"/>
    <n v="-89104.78"/>
    <x v="0"/>
  </r>
  <r>
    <s v="301470 DSM Revenue - Irrigation"/>
    <x v="1"/>
    <n v="-863293.21"/>
    <x v="0"/>
  </r>
  <r>
    <s v="301470 DSM Revenue - Irrigation"/>
    <x v="1"/>
    <n v="-395361.23"/>
    <x v="0"/>
  </r>
  <r>
    <s v="301470 DSM Revenue - Irrigation"/>
    <x v="1"/>
    <n v="-20486.27"/>
    <x v="0"/>
  </r>
  <r>
    <s v="301470 DSM Revenue - Irrigation"/>
    <x v="1"/>
    <n v="-11360.73"/>
    <x v="0"/>
  </r>
  <r>
    <s v="301470 DSM Revenue - Irrigation"/>
    <x v="1"/>
    <n v="-29699.07"/>
    <x v="0"/>
  </r>
  <r>
    <s v="301470 DSM Revenue - Irrigation"/>
    <x v="1"/>
    <n v="-165.92"/>
    <x v="0"/>
  </r>
  <r>
    <s v="301470 DSM Revenue - Irrigation"/>
    <x v="1"/>
    <n v="-52.33"/>
    <x v="0"/>
  </r>
  <r>
    <s v="301470 DSM Revenue - Irrigation"/>
    <x v="1"/>
    <n v="-46.01"/>
    <x v="0"/>
  </r>
  <r>
    <s v="301470 DSM Revenue - Irrigation"/>
    <x v="1"/>
    <n v="-48.85"/>
    <x v="0"/>
  </r>
  <r>
    <s v="301470 DSM Revenue - Irrigation"/>
    <x v="1"/>
    <n v="-292.18"/>
    <x v="0"/>
  </r>
  <r>
    <s v="301470 DSM Revenue - Irrigation"/>
    <x v="1"/>
    <n v="-305.64"/>
    <x v="0"/>
  </r>
  <r>
    <s v="301470 DSM Revenue - Irrigation"/>
    <x v="1"/>
    <n v="-27.86"/>
    <x v="0"/>
  </r>
  <r>
    <s v="301470 DSM Revenue - Irrigation"/>
    <x v="1"/>
    <n v="-26.41"/>
    <x v="0"/>
  </r>
  <r>
    <s v="301470 DSM Revenue - Irrigation"/>
    <x v="1"/>
    <n v="3943.77"/>
    <x v="0"/>
  </r>
  <r>
    <s v="301470 DSM Revenue - Irrigation"/>
    <x v="1"/>
    <n v="-46.48"/>
    <x v="0"/>
  </r>
  <r>
    <s v="301470 DSM Revenue - Irrigation"/>
    <x v="1"/>
    <n v="-12.18"/>
    <x v="0"/>
  </r>
  <r>
    <s v="301470 DSM Revenue - Irrigation"/>
    <x v="1"/>
    <n v="-78.62"/>
    <x v="0"/>
  </r>
  <r>
    <s v="301470 DSM Revenue - Irrigation"/>
    <x v="1"/>
    <n v="-22.76"/>
    <x v="0"/>
  </r>
  <r>
    <s v="301470 DSM Revenue - Irrigation"/>
    <x v="1"/>
    <n v="-46.92"/>
    <x v="0"/>
  </r>
  <r>
    <s v="301470 DSM Revenue - Irrigation"/>
    <x v="1"/>
    <n v="-32.81"/>
    <x v="0"/>
  </r>
  <r>
    <s v="301470 DSM Revenue - Irrigation"/>
    <x v="1"/>
    <n v="-11067.35"/>
    <x v="0"/>
  </r>
  <r>
    <s v="301470 DSM Revenue - Irrigation"/>
    <x v="1"/>
    <n v="-0.12"/>
    <x v="0"/>
  </r>
  <r>
    <s v="301470 DSM Revenue - Irrigation"/>
    <x v="1"/>
    <n v="-2846.96"/>
    <x v="0"/>
  </r>
  <r>
    <s v="301470 DSM Revenue - Irrigation"/>
    <x v="1"/>
    <n v="-37369.26"/>
    <x v="0"/>
  </r>
  <r>
    <s v="301470 DSM Revenue - Irrigation"/>
    <x v="1"/>
    <n v="-415.4"/>
    <x v="0"/>
  </r>
  <r>
    <s v="301470 DSM Revenue - Irrigation"/>
    <x v="1"/>
    <n v="-11962.25"/>
    <x v="0"/>
  </r>
  <r>
    <s v="301470 DSM Revenue - Irrigation"/>
    <x v="1"/>
    <n v="-278.16000000000003"/>
    <x v="0"/>
  </r>
  <r>
    <s v="301470 DSM Revenue - Irrigation"/>
    <x v="1"/>
    <n v="-4.3899999999999997"/>
    <x v="0"/>
  </r>
  <r>
    <s v="301470 DSM Revenue - Irrigation"/>
    <x v="1"/>
    <n v="-6831.84"/>
    <x v="0"/>
  </r>
  <r>
    <s v="301470 DSM Revenue - Irrigation"/>
    <x v="1"/>
    <n v="-32.340000000000003"/>
    <x v="0"/>
  </r>
  <r>
    <s v="301470 DSM Revenue - Irrigation"/>
    <x v="1"/>
    <n v="-459.81"/>
    <x v="0"/>
  </r>
  <r>
    <s v="301470 DSM Revenue - Irrigation"/>
    <x v="1"/>
    <n v="-562"/>
    <x v="0"/>
  </r>
  <r>
    <s v="301470 DSM Revenue - Irrigation"/>
    <x v="1"/>
    <n v="-8363.3700000000008"/>
    <x v="0"/>
  </r>
  <r>
    <s v="301470 DSM Revenue - Irrigation"/>
    <x v="1"/>
    <n v="-3036.74"/>
    <x v="0"/>
  </r>
  <r>
    <s v="301470 DSM Revenue - Irrigation"/>
    <x v="1"/>
    <n v="-618922.18000000005"/>
    <x v="0"/>
  </r>
  <r>
    <s v="301470 DSM Revenue - Irrigation"/>
    <x v="1"/>
    <n v="-226785.61"/>
    <x v="0"/>
  </r>
  <r>
    <s v="301470 DSM Revenue - Irrigation"/>
    <x v="1"/>
    <n v="-2392.2199999999998"/>
    <x v="0"/>
  </r>
  <r>
    <s v="301470 DSM Revenue - Irrigation"/>
    <x v="1"/>
    <n v="-121.26"/>
    <x v="0"/>
  </r>
  <r>
    <s v="301470 DSM Revenue - Irrigation"/>
    <x v="1"/>
    <n v="177186.74"/>
    <x v="0"/>
  </r>
  <r>
    <s v="301470 DSM Revenue - Irrigation"/>
    <x v="1"/>
    <n v="761.49"/>
    <x v="0"/>
  </r>
  <r>
    <s v="301470 DSM Revenue - Irrigation"/>
    <x v="1"/>
    <n v="-903275.43"/>
    <x v="0"/>
  </r>
  <r>
    <s v="301470 DSM Revenue - Irrigation"/>
    <x v="1"/>
    <n v="-34698.54"/>
    <x v="0"/>
  </r>
  <r>
    <s v="301470 DSM Revenue - Irrigation"/>
    <x v="1"/>
    <n v="388608.88"/>
    <x v="0"/>
  </r>
  <r>
    <s v="301470 DSM Revenue - Irrigation"/>
    <x v="1"/>
    <n v="-2704.83"/>
    <x v="0"/>
  </r>
  <r>
    <s v="301470 DSM Revenue - Irrigation"/>
    <x v="1"/>
    <n v="-696.73"/>
    <x v="0"/>
  </r>
  <r>
    <s v="301480 Blue Sky Revenue - Irrigation"/>
    <x v="1"/>
    <n v="-14.76"/>
    <x v="0"/>
  </r>
  <r>
    <s v="301480 Blue Sky Revenue - Irrigation"/>
    <x v="1"/>
    <n v="-709.8"/>
    <x v="0"/>
  </r>
  <r>
    <s v="301480 Blue Sky Revenue - Irrigation"/>
    <x v="1"/>
    <n v="-297.89999999999998"/>
    <x v="0"/>
  </r>
  <r>
    <s v="301480 Blue Sky Revenue - Irrigation"/>
    <x v="1"/>
    <n v="-1450.8"/>
    <x v="0"/>
  </r>
  <r>
    <s v="301480 Blue Sky Revenue - Irrigation"/>
    <x v="1"/>
    <n v="-23.4"/>
    <x v="0"/>
  </r>
  <r>
    <s v="301480 Blue Sky Revenue - Irrigation"/>
    <x v="1"/>
    <n v="-23.4"/>
    <x v="0"/>
  </r>
  <r>
    <s v="301480 Blue Sky Revenue - Irrigation"/>
    <x v="1"/>
    <n v="-46.8"/>
    <x v="0"/>
  </r>
  <r>
    <s v="301480 Blue Sky Revenue - Irrigation"/>
    <x v="1"/>
    <n v="-23.4"/>
    <x v="0"/>
  </r>
  <r>
    <s v="301480 Blue Sky Revenue - Irrigation"/>
    <x v="1"/>
    <n v="-23.4"/>
    <x v="0"/>
  </r>
  <r>
    <s v="301480 Blue Sky Revenue - Irrigation"/>
    <x v="1"/>
    <n v="-23.4"/>
    <x v="0"/>
  </r>
  <r>
    <s v="301480 Blue Sky Revenue - Irrigation"/>
    <x v="1"/>
    <n v="-23.4"/>
    <x v="0"/>
  </r>
  <r>
    <s v="301480 Blue Sky Revenue - Irrigation"/>
    <x v="1"/>
    <n v="-23.27"/>
    <x v="0"/>
  </r>
  <r>
    <s v="301480 Blue Sky Revenue - Irrigation"/>
    <x v="1"/>
    <n v="-43.81"/>
    <x v="0"/>
  </r>
  <r>
    <s v="301480 Blue Sky Revenue - Irrigation"/>
    <x v="1"/>
    <n v="-23.4"/>
    <x v="0"/>
  </r>
  <r>
    <s v="301480 Blue Sky Revenue - Irrigation"/>
    <x v="1"/>
    <n v="-70.2"/>
    <x v="0"/>
  </r>
  <r>
    <s v="301480 Blue Sky Revenue - Irrigation"/>
    <x v="1"/>
    <n v="-46.8"/>
    <x v="0"/>
  </r>
  <r>
    <s v="301480 Blue Sky Revenue - Irrigation"/>
    <x v="1"/>
    <n v="-19.05"/>
    <x v="0"/>
  </r>
  <r>
    <s v="301480 Blue Sky Revenue - Irrigation"/>
    <x v="1"/>
    <n v="-70.2"/>
    <x v="0"/>
  </r>
  <r>
    <s v="301480 Blue Sky Revenue - Irrigation"/>
    <x v="1"/>
    <n v="-46.8"/>
    <x v="0"/>
  </r>
  <r>
    <s v="301480 Blue Sky Revenue - Irrigation"/>
    <x v="1"/>
    <n v="-23.4"/>
    <x v="0"/>
  </r>
  <r>
    <s v="301480 Blue Sky Revenue - Irrigation"/>
    <x v="1"/>
    <n v="-23.4"/>
    <x v="0"/>
  </r>
  <r>
    <s v="301480 Blue Sky Revenue - Irrigation"/>
    <x v="1"/>
    <n v="-23.4"/>
    <x v="0"/>
  </r>
  <r>
    <s v="301480 Blue Sky Revenue - Irrigation"/>
    <x v="1"/>
    <n v="-93.6"/>
    <x v="0"/>
  </r>
  <r>
    <s v="301480 Blue Sky Revenue - Irrigation"/>
    <x v="1"/>
    <n v="-176.33"/>
    <x v="0"/>
  </r>
  <r>
    <s v="301480 Blue Sky Revenue - Irrigation"/>
    <x v="1"/>
    <n v="436.04"/>
    <x v="0"/>
  </r>
  <r>
    <s v="301480 Blue Sky Revenue - Irrigation"/>
    <x v="1"/>
    <n v="21.59"/>
    <x v="0"/>
  </r>
  <r>
    <s v="301480 Blue Sky Revenue - Irrigation"/>
    <x v="1"/>
    <n v="-22.03"/>
    <x v="0"/>
  </r>
  <r>
    <s v="301480 Blue Sky Revenue - Irrigation"/>
    <x v="1"/>
    <n v="65.510000000000005"/>
    <x v="0"/>
  </r>
  <r>
    <s v="301480 Blue Sky Revenue - Irrigation"/>
    <x v="1"/>
    <n v="-16.809999999999999"/>
    <x v="0"/>
  </r>
  <r>
    <s v="301480 Blue Sky Revenue - Irrigation"/>
    <x v="1"/>
    <n v="-18.72"/>
    <x v="0"/>
  </r>
  <r>
    <s v="301490 Other Cust Retail Revenue-Irrigation"/>
    <x v="1"/>
    <n v="-49160.57"/>
    <x v="0"/>
  </r>
  <r>
    <s v="301490 Other Cust Retail Revenue-Irrigation"/>
    <x v="1"/>
    <n v="-2927.95"/>
    <x v="0"/>
  </r>
  <r>
    <s v="301490 Other Cust Retail Revenue-Irrigation"/>
    <x v="1"/>
    <n v="-13415.63"/>
    <x v="0"/>
  </r>
  <r>
    <s v="301600 Electricity Income - Public St/Hwy Light"/>
    <x v="3"/>
    <n v="-1317352.68"/>
    <x v="0"/>
  </r>
  <r>
    <s v="301600 Electricity Income - Public St/Hwy Light"/>
    <x v="3"/>
    <n v="-147249.16"/>
    <x v="0"/>
  </r>
  <r>
    <s v="301600 Electricity Income - Public St/Hwy Light"/>
    <x v="3"/>
    <n v="-993342.43"/>
    <x v="0"/>
  </r>
  <r>
    <s v="301600 Electricity Income - Public St/Hwy Light"/>
    <x v="3"/>
    <n v="-151118.59"/>
    <x v="0"/>
  </r>
  <r>
    <s v="301600 Electricity Income - Public St/Hwy Light"/>
    <x v="3"/>
    <n v="-187477.84"/>
    <x v="0"/>
  </r>
  <r>
    <s v="301600 Electricity Income - Public St/Hwy Light"/>
    <x v="3"/>
    <n v="-160685.17000000001"/>
    <x v="0"/>
  </r>
  <r>
    <s v="301600 Electricity Income - Public St/Hwy Light"/>
    <x v="3"/>
    <n v="-246666.98"/>
    <x v="0"/>
  </r>
  <r>
    <s v="301600 Electricity Income - Public St/Hwy Light"/>
    <x v="3"/>
    <n v="-388625.17"/>
    <x v="0"/>
  </r>
  <r>
    <s v="301600 Electricity Income - Public St/Hwy Light"/>
    <x v="3"/>
    <n v="-69555.490000000005"/>
    <x v="0"/>
  </r>
  <r>
    <s v="301600 Electricity Income - Public St/Hwy Light"/>
    <x v="3"/>
    <n v="-202374.05"/>
    <x v="0"/>
  </r>
  <r>
    <s v="301600 Electricity Income - Public St/Hwy Light"/>
    <x v="3"/>
    <n v="-203903.91"/>
    <x v="0"/>
  </r>
  <r>
    <s v="301600 Electricity Income - Public St/Hwy Light"/>
    <x v="3"/>
    <n v="-200979.73"/>
    <x v="0"/>
  </r>
  <r>
    <s v="301600 Electricity Income - Public St/Hwy Light"/>
    <x v="3"/>
    <n v="-614970.05000000005"/>
    <x v="0"/>
  </r>
  <r>
    <s v="301600 Electricity Income - Public St/Hwy Light"/>
    <x v="3"/>
    <n v="-98850.49"/>
    <x v="0"/>
  </r>
  <r>
    <s v="301600 Electricity Income - Public St/Hwy Light"/>
    <x v="3"/>
    <n v="-134834.17000000001"/>
    <x v="0"/>
  </r>
  <r>
    <s v="301600 Electricity Income - Public St/Hwy Light"/>
    <x v="3"/>
    <n v="-204322.66"/>
    <x v="0"/>
  </r>
  <r>
    <s v="301600 Electricity Income - Public St/Hwy Light"/>
    <x v="3"/>
    <n v="-280250.5"/>
    <x v="0"/>
  </r>
  <r>
    <s v="301600 Electricity Income - Public St/Hwy Light"/>
    <x v="3"/>
    <n v="-178401.25"/>
    <x v="0"/>
  </r>
  <r>
    <s v="301600 Electricity Income - Public St/Hwy Light"/>
    <x v="3"/>
    <n v="-1302971.52"/>
    <x v="0"/>
  </r>
  <r>
    <s v="301600 Electricity Income - Public St/Hwy Light"/>
    <x v="3"/>
    <n v="-52876.98"/>
    <x v="0"/>
  </r>
  <r>
    <s v="301600 Electricity Income - Public St/Hwy Light"/>
    <x v="3"/>
    <n v="-88126.49"/>
    <x v="0"/>
  </r>
  <r>
    <s v="301600 Electricity Income - Public St/Hwy Light"/>
    <x v="3"/>
    <n v="-665611.77"/>
    <x v="0"/>
  </r>
  <r>
    <s v="301600 Electricity Income - Public St/Hwy Light"/>
    <x v="3"/>
    <n v="-278331.53999999998"/>
    <x v="0"/>
  </r>
  <r>
    <s v="301600 Electricity Income - Public St/Hwy Light"/>
    <x v="3"/>
    <n v="-114361.26"/>
    <x v="0"/>
  </r>
  <r>
    <s v="301600 Electricity Income - Public St/Hwy Light"/>
    <x v="3"/>
    <n v="-70944.13"/>
    <x v="0"/>
  </r>
  <r>
    <s v="301600 Electricity Income - Public St/Hwy Light"/>
    <x v="3"/>
    <n v="-145856.01999999999"/>
    <x v="0"/>
  </r>
  <r>
    <s v="301600 Electricity Income - Public St/Hwy Light"/>
    <x v="3"/>
    <n v="-196112.22"/>
    <x v="0"/>
  </r>
  <r>
    <s v="301600 Electricity Income - Public St/Hwy Light"/>
    <x v="3"/>
    <n v="-871599.5"/>
    <x v="0"/>
  </r>
  <r>
    <s v="301600 Electricity Income - Public St/Hwy Light"/>
    <x v="3"/>
    <n v="-84945.79"/>
    <x v="0"/>
  </r>
  <r>
    <s v="301600 Electricity Income - Public St/Hwy Light"/>
    <x v="3"/>
    <n v="-453877.65"/>
    <x v="0"/>
  </r>
  <r>
    <s v="301600 Electricity Income - Public St/Hwy Light"/>
    <x v="3"/>
    <n v="-115814.17"/>
    <x v="0"/>
  </r>
  <r>
    <s v="301600 Electricity Income - Public St/Hwy Light"/>
    <x v="3"/>
    <n v="-345461.09"/>
    <x v="0"/>
  </r>
  <r>
    <s v="301600 Electricity Income - Public St/Hwy Light"/>
    <x v="3"/>
    <n v="-57798.77"/>
    <x v="0"/>
  </r>
  <r>
    <s v="301600 Electricity Income - Public St/Hwy Light"/>
    <x v="3"/>
    <n v="-126327.49"/>
    <x v="0"/>
  </r>
  <r>
    <s v="301600 Electricity Income - Public St/Hwy Light"/>
    <x v="3"/>
    <n v="-373606.35"/>
    <x v="0"/>
  </r>
  <r>
    <s v="301600 Electricity Income - Public St/Hwy Light"/>
    <x v="3"/>
    <n v="-99334.27"/>
    <x v="0"/>
  </r>
  <r>
    <s v="301600 Electricity Income - Public St/Hwy Light"/>
    <x v="3"/>
    <n v="-295870.23"/>
    <x v="0"/>
  </r>
  <r>
    <s v="301600 Electricity Income - Public St/Hwy Light"/>
    <x v="3"/>
    <n v="-371329.66"/>
    <x v="0"/>
  </r>
  <r>
    <s v="301600 Electricity Income - Public St/Hwy Light"/>
    <x v="3"/>
    <n v="-75374.02"/>
    <x v="0"/>
  </r>
  <r>
    <s v="301600 Electricity Income - Public St/Hwy Light"/>
    <x v="3"/>
    <n v="-120534.32"/>
    <x v="0"/>
  </r>
  <r>
    <s v="301600 Electricity Income - Public St/Hwy Light"/>
    <x v="3"/>
    <n v="-75495.960000000006"/>
    <x v="0"/>
  </r>
  <r>
    <s v="301600 Electricity Income - Public St/Hwy Light"/>
    <x v="3"/>
    <n v="-611037.85"/>
    <x v="0"/>
  </r>
  <r>
    <s v="301600 Electricity Income - Public St/Hwy Light"/>
    <x v="3"/>
    <n v="-74526.080000000002"/>
    <x v="0"/>
  </r>
  <r>
    <s v="301600 Electricity Income - Public St/Hwy Light"/>
    <x v="3"/>
    <n v="-103023.43"/>
    <x v="0"/>
  </r>
  <r>
    <s v="301600 Electricity Income - Public St/Hwy Light"/>
    <x v="3"/>
    <n v="-119555.44"/>
    <x v="0"/>
  </r>
  <r>
    <s v="301600 Electricity Income - Public St/Hwy Light"/>
    <x v="3"/>
    <n v="-73623.88"/>
    <x v="0"/>
  </r>
  <r>
    <s v="301600 Electricity Income - Public St/Hwy Light"/>
    <x v="3"/>
    <n v="-184693.04"/>
    <x v="0"/>
  </r>
  <r>
    <s v="301600 Electricity Income - Public St/Hwy Light"/>
    <x v="3"/>
    <n v="-154690.85"/>
    <x v="0"/>
  </r>
  <r>
    <s v="301600 Electricity Income - Public St/Hwy Light"/>
    <x v="3"/>
    <n v="-195575.76"/>
    <x v="0"/>
  </r>
  <r>
    <s v="301600 Electricity Income - Public St/Hwy Light"/>
    <x v="3"/>
    <n v="-21485"/>
    <x v="0"/>
  </r>
  <r>
    <s v="301600 Electricity Income - Public St/Hwy Light"/>
    <x v="3"/>
    <n v="-16928.27"/>
    <x v="0"/>
  </r>
  <r>
    <s v="301600 Electricity Income - Public St/Hwy Light"/>
    <x v="3"/>
    <n v="-139100.51999999999"/>
    <x v="0"/>
  </r>
  <r>
    <s v="301600 Electricity Income - Public St/Hwy Light"/>
    <x v="3"/>
    <n v="-139051.03"/>
    <x v="0"/>
  </r>
  <r>
    <s v="301600 Electricity Income - Public St/Hwy Light"/>
    <x v="3"/>
    <n v="-40658.019999999997"/>
    <x v="0"/>
  </r>
  <r>
    <s v="301600 Electricity Income - Public St/Hwy Light"/>
    <x v="3"/>
    <n v="-73322.45"/>
    <x v="0"/>
  </r>
  <r>
    <s v="301600 Electricity Income - Public St/Hwy Light"/>
    <x v="3"/>
    <n v="-50076.31"/>
    <x v="0"/>
  </r>
  <r>
    <s v="301600 Electricity Income - Public St/Hwy Light"/>
    <x v="3"/>
    <n v="-68273.61"/>
    <x v="0"/>
  </r>
  <r>
    <s v="301600 Electricity Income - Public St/Hwy Light"/>
    <x v="3"/>
    <n v="-80.42"/>
    <x v="0"/>
  </r>
  <r>
    <s v="301600 Electricity Income - Public St/Hwy Light"/>
    <x v="3"/>
    <n v="-37263.69"/>
    <x v="0"/>
  </r>
  <r>
    <s v="301600 Electricity Income - Public St/Hwy Light"/>
    <x v="3"/>
    <n v="-147.63999999999999"/>
    <x v="0"/>
  </r>
  <r>
    <s v="301600 Electricity Income - Public St/Hwy Light"/>
    <x v="3"/>
    <n v="-90.12"/>
    <x v="0"/>
  </r>
  <r>
    <s v="301607 Public St/Hwy Lights Rev Acctg Adjustments"/>
    <x v="3"/>
    <n v="-9147.42"/>
    <x v="0"/>
  </r>
  <r>
    <s v="301607 Public St/Hwy Lights Rev Acctg Adjustments"/>
    <x v="3"/>
    <n v="7773.7"/>
    <x v="0"/>
  </r>
  <r>
    <s v="301607 Public St/Hwy Lights Rev Acctg Adjustments"/>
    <x v="3"/>
    <n v="3644.7"/>
    <x v="0"/>
  </r>
  <r>
    <s v="301607 Public St/Hwy Lights Rev Acctg Adjustments"/>
    <x v="3"/>
    <n v="-5789.4"/>
    <x v="0"/>
  </r>
  <r>
    <s v="301607 Public St/Hwy Lights Rev Acctg Adjustments"/>
    <x v="3"/>
    <n v="1177.03"/>
    <x v="0"/>
  </r>
  <r>
    <s v="301607 Public St/Hwy Lights Rev Acctg Adjustments"/>
    <x v="3"/>
    <n v="364.02"/>
    <x v="0"/>
  </r>
  <r>
    <s v="301608 Public St/Hwy Lgt Rev Adj-Def NPC Mech"/>
    <x v="3"/>
    <n v="-148851.37"/>
    <x v="0"/>
  </r>
  <r>
    <s v="301608 Public St/Hwy Lgt Rev Adj-Def NPC Mech"/>
    <x v="3"/>
    <n v="2619.71"/>
    <x v="0"/>
  </r>
  <r>
    <s v="301609 Unbilled Revenue-Public St/Hwy Light"/>
    <x v="3"/>
    <n v="-17000"/>
    <x v="0"/>
  </r>
  <r>
    <s v="301609 Unbilled Revenue-Public St/Hwy Light"/>
    <x v="3"/>
    <n v="135000"/>
    <x v="0"/>
  </r>
  <r>
    <s v="301609 Unbilled Revenue-Public St/Hwy Light"/>
    <x v="3"/>
    <n v="35000"/>
    <x v="0"/>
  </r>
  <r>
    <s v="301609 Unbilled Revenue-Public St/Hwy Light"/>
    <x v="3"/>
    <n v="6000"/>
    <x v="0"/>
  </r>
  <r>
    <s v="301609 Unbilled Revenue-Public St/Hwy Light"/>
    <x v="3"/>
    <n v="69000"/>
    <x v="0"/>
  </r>
  <r>
    <s v="301609 Unbilled Revenue-Public St/Hwy Light"/>
    <x v="3"/>
    <n v="16000"/>
    <x v="0"/>
  </r>
  <r>
    <s v="301609 Unbilled Revenue-Public St/Hwy Light"/>
    <x v="3"/>
    <n v="15000"/>
    <x v="0"/>
  </r>
  <r>
    <s v="301610 St&amp;Hwy Light - Income Tax Deferral Adjs"/>
    <x v="3"/>
    <n v="-5471.4"/>
    <x v="0"/>
  </r>
  <r>
    <s v="301610 St&amp;Hwy Light - Income Tax Deferral Adjs"/>
    <x v="3"/>
    <n v="-17696.419999999998"/>
    <x v="0"/>
  </r>
  <r>
    <s v="301610 St&amp;Hwy Light - Income Tax Deferral Adjs"/>
    <x v="3"/>
    <n v="-1916.4"/>
    <x v="0"/>
  </r>
  <r>
    <s v="301610 St&amp;Hwy Light - Income Tax Deferral Adjs"/>
    <x v="3"/>
    <n v="-3035.28"/>
    <x v="0"/>
  </r>
  <r>
    <s v="301611 St&amp;Hwy Light-OR Corp Act Tax Rev Adj"/>
    <x v="3"/>
    <n v="-5363.6"/>
    <x v="0"/>
  </r>
  <r>
    <s v="301611 St&amp;Hwy Light-OR Corp Act Tax Rev Adj"/>
    <x v="3"/>
    <n v="-815.6"/>
    <x v="0"/>
  </r>
  <r>
    <s v="301611 St&amp;Hwy Light-OR Corp Act Tax Rev Adj"/>
    <x v="3"/>
    <n v="-1011.43"/>
    <x v="0"/>
  </r>
  <r>
    <s v="301611 St&amp;Hwy Light-OR Corp Act Tax Rev Adj"/>
    <x v="3"/>
    <n v="-865.87"/>
    <x v="0"/>
  </r>
  <r>
    <s v="301611 St&amp;Hwy Light-OR Corp Act Tax Rev Adj"/>
    <x v="3"/>
    <n v="-1331.86"/>
    <x v="0"/>
  </r>
  <r>
    <s v="301611 St&amp;Hwy Light-OR Corp Act Tax Rev Adj"/>
    <x v="3"/>
    <n v="-2098.0100000000002"/>
    <x v="0"/>
  </r>
  <r>
    <s v="301611 St&amp;Hwy Light-OR Corp Act Tax Rev Adj"/>
    <x v="3"/>
    <n v="-375.46"/>
    <x v="0"/>
  </r>
  <r>
    <s v="301611 St&amp;Hwy Light-OR Corp Act Tax Rev Adj"/>
    <x v="3"/>
    <n v="-1091.75"/>
    <x v="0"/>
  </r>
  <r>
    <s v="301611 St&amp;Hwy Light-OR Corp Act Tax Rev Adj"/>
    <x v="3"/>
    <n v="-682.18"/>
    <x v="0"/>
  </r>
  <r>
    <s v="301611 St&amp;Hwy Light-OR Corp Act Tax Rev Adj"/>
    <x v="3"/>
    <n v="-2017.3"/>
    <x v="0"/>
  </r>
  <r>
    <s v="301611 St&amp;Hwy Light-OR Corp Act Tax Rev Adj"/>
    <x v="3"/>
    <n v="-534.29999999999995"/>
    <x v="0"/>
  </r>
  <r>
    <s v="301611 St&amp;Hwy Light-OR Corp Act Tax Rev Adj"/>
    <x v="3"/>
    <n v="-1597.43"/>
    <x v="0"/>
  </r>
  <r>
    <s v="301611 St&amp;Hwy Light-OR Corp Act Tax Rev Adj"/>
    <x v="3"/>
    <n v="-1999.16"/>
    <x v="0"/>
  </r>
  <r>
    <s v="301611 St&amp;Hwy Light-OR Corp Act Tax Rev Adj"/>
    <x v="3"/>
    <n v="-3299.3"/>
    <x v="0"/>
  </r>
  <r>
    <s v="301611 St&amp;Hwy Light-OR Corp Act Tax Rev Adj"/>
    <x v="3"/>
    <n v="-402.49"/>
    <x v="0"/>
  </r>
  <r>
    <s v="301611 St&amp;Hwy Light-OR Corp Act Tax Rev Adj"/>
    <x v="3"/>
    <n v="-555.59"/>
    <x v="0"/>
  </r>
  <r>
    <s v="301611 St&amp;Hwy Light-OR Corp Act Tax Rev Adj"/>
    <x v="3"/>
    <n v="-1056.04"/>
    <x v="0"/>
  </r>
  <r>
    <s v="301611 St&amp;Hwy Light-OR Corp Act Tax Rev Adj"/>
    <x v="3"/>
    <n v="-116.06"/>
    <x v="0"/>
  </r>
  <r>
    <s v="301611 St&amp;Hwy Light-OR Corp Act Tax Rev Adj"/>
    <x v="3"/>
    <n v="-218.67"/>
    <x v="0"/>
  </r>
  <r>
    <s v="301611 St&amp;Hwy Light-OR Corp Act Tax Rev Adj"/>
    <x v="3"/>
    <n v="-366.58"/>
    <x v="0"/>
  </r>
  <r>
    <s v="301611 St&amp;Hwy Light-OR Corp Act Tax Rev Adj"/>
    <x v="3"/>
    <n v="-0.48"/>
    <x v="0"/>
  </r>
  <r>
    <s v="301612 St&amp;Hwy Light - Customer Bill Credits"/>
    <x v="3"/>
    <n v="93.5"/>
    <x v="0"/>
  </r>
  <r>
    <s v="301612 St&amp;Hwy Light - Customer Bill Credits"/>
    <x v="3"/>
    <n v="111.5"/>
    <x v="0"/>
  </r>
  <r>
    <s v="301612 St&amp;Hwy Light - Customer Bill Credits"/>
    <x v="3"/>
    <n v="78.5"/>
    <x v="0"/>
  </r>
  <r>
    <s v="301612 St&amp;Hwy Light - Customer Bill Credits"/>
    <x v="3"/>
    <n v="43"/>
    <x v="0"/>
  </r>
  <r>
    <s v="301612 St&amp;Hwy Light - Customer Bill Credits"/>
    <x v="3"/>
    <n v="24"/>
    <x v="0"/>
  </r>
  <r>
    <s v="301612 St&amp;Hwy Light - Customer Bill Credits"/>
    <x v="3"/>
    <n v="-3.5"/>
    <x v="0"/>
  </r>
  <r>
    <s v="301612 St&amp;Hwy Light - Customer Bill Credits"/>
    <x v="3"/>
    <n v="126.5"/>
    <x v="0"/>
  </r>
  <r>
    <s v="301612 St&amp;Hwy Light - Customer Bill Credits"/>
    <x v="3"/>
    <n v="36"/>
    <x v="0"/>
  </r>
  <r>
    <s v="301612 St&amp;Hwy Light - Customer Bill Credits"/>
    <x v="3"/>
    <n v="17"/>
    <x v="0"/>
  </r>
  <r>
    <s v="301612 St&amp;Hwy Light - Customer Bill Credits"/>
    <x v="3"/>
    <n v="6"/>
    <x v="0"/>
  </r>
  <r>
    <s v="301612 St&amp;Hwy Light - Customer Bill Credits"/>
    <x v="3"/>
    <n v="60"/>
    <x v="0"/>
  </r>
  <r>
    <s v="301612 St&amp;Hwy Light - Customer Bill Credits"/>
    <x v="3"/>
    <n v="6"/>
    <x v="0"/>
  </r>
  <r>
    <s v="301612 St&amp;Hwy Light - Customer Bill Credits"/>
    <x v="3"/>
    <n v="2461.0100000000002"/>
    <x v="0"/>
  </r>
  <r>
    <s v="301665 Solar Feed-In Revenue - St/Hwy Lighting"/>
    <x v="3"/>
    <n v="1683.52"/>
    <x v="0"/>
  </r>
  <r>
    <s v="301665 Solar Feed-In Revenue - St/Hwy Lighting"/>
    <x v="3"/>
    <n v="-1809.73"/>
    <x v="0"/>
  </r>
  <r>
    <s v="301668 Community Solar Revenue-St/Hwy Lightg"/>
    <x v="3"/>
    <n v="-273.52"/>
    <x v="0"/>
  </r>
  <r>
    <s v="301670 DSM Revenue - Street/Hwy Lighting"/>
    <x v="3"/>
    <n v="-21240.82"/>
    <x v="0"/>
  </r>
  <r>
    <s v="301670 DSM Revenue - Street/Hwy Lighting"/>
    <x v="3"/>
    <n v="-46887.72"/>
    <x v="0"/>
  </r>
  <r>
    <s v="301670 DSM Revenue - Street/Hwy Lighting"/>
    <x v="3"/>
    <n v="-5027.3900000000003"/>
    <x v="0"/>
  </r>
  <r>
    <s v="301670 DSM Revenue - Street/Hwy Lighting"/>
    <x v="3"/>
    <n v="-3354.76"/>
    <x v="0"/>
  </r>
  <r>
    <s v="301670 DSM Revenue - Street/Hwy Lighting"/>
    <x v="3"/>
    <n v="-4716.96"/>
    <x v="0"/>
  </r>
  <r>
    <s v="301670 DSM Revenue - Street/Hwy Lighting"/>
    <x v="3"/>
    <n v="-7323.85"/>
    <x v="0"/>
  </r>
  <r>
    <s v="301670 DSM Revenue - Street/Hwy Lighting"/>
    <x v="3"/>
    <n v="-9751.0499999999993"/>
    <x v="0"/>
  </r>
  <r>
    <s v="301670 DSM Revenue - Street/Hwy Lighting"/>
    <x v="3"/>
    <n v="-6176.25"/>
    <x v="0"/>
  </r>
  <r>
    <s v="301670 DSM Revenue - Street/Hwy Lighting"/>
    <x v="3"/>
    <n v="-46275.76"/>
    <x v="0"/>
  </r>
  <r>
    <s v="301670 DSM Revenue - Street/Hwy Lighting"/>
    <x v="3"/>
    <n v="-11555.84"/>
    <x v="0"/>
  </r>
  <r>
    <s v="301670 DSM Revenue - Street/Hwy Lighting"/>
    <x v="3"/>
    <n v="-4789.33"/>
    <x v="0"/>
  </r>
  <r>
    <s v="301670 DSM Revenue - Street/Hwy Lighting"/>
    <x v="3"/>
    <n v="-1989.38"/>
    <x v="0"/>
  </r>
  <r>
    <s v="301670 DSM Revenue - Street/Hwy Lighting"/>
    <x v="3"/>
    <n v="-1645.49"/>
    <x v="0"/>
  </r>
  <r>
    <s v="301670 DSM Revenue - Street/Hwy Lighting"/>
    <x v="3"/>
    <n v="-3389.27"/>
    <x v="0"/>
  </r>
  <r>
    <s v="301670 DSM Revenue - Street/Hwy Lighting"/>
    <x v="3"/>
    <n v="-4530.6400000000003"/>
    <x v="0"/>
  </r>
  <r>
    <s v="301670 DSM Revenue - Street/Hwy Lighting"/>
    <x v="3"/>
    <n v="-29923.86"/>
    <x v="0"/>
  </r>
  <r>
    <s v="301670 DSM Revenue - Street/Hwy Lighting"/>
    <x v="3"/>
    <n v="-2944.51"/>
    <x v="0"/>
  </r>
  <r>
    <s v="301670 DSM Revenue - Street/Hwy Lighting"/>
    <x v="3"/>
    <n v="-16293.39"/>
    <x v="0"/>
  </r>
  <r>
    <s v="301670 DSM Revenue - Street/Hwy Lighting"/>
    <x v="3"/>
    <n v="-4080.85"/>
    <x v="0"/>
  </r>
  <r>
    <s v="301670 DSM Revenue - Street/Hwy Lighting"/>
    <x v="3"/>
    <n v="-1009.71"/>
    <x v="0"/>
  </r>
  <r>
    <s v="301670 DSM Revenue - Street/Hwy Lighting"/>
    <x v="3"/>
    <n v="-645.54999999999995"/>
    <x v="0"/>
  </r>
  <r>
    <s v="301670 DSM Revenue - Street/Hwy Lighting"/>
    <x v="3"/>
    <n v="-159.63999999999999"/>
    <x v="0"/>
  </r>
  <r>
    <s v="301670 DSM Revenue - Street/Hwy Lighting"/>
    <x v="3"/>
    <n v="-25.45"/>
    <x v="0"/>
  </r>
  <r>
    <s v="301670 DSM Revenue - Street/Hwy Lighting"/>
    <x v="3"/>
    <n v="-177.2"/>
    <x v="0"/>
  </r>
  <r>
    <s v="301670 DSM Revenue - Street/Hwy Lighting"/>
    <x v="3"/>
    <n v="-64.75"/>
    <x v="0"/>
  </r>
  <r>
    <s v="301670 DSM Revenue - Street/Hwy Lighting"/>
    <x v="3"/>
    <n v="-235.48"/>
    <x v="0"/>
  </r>
  <r>
    <s v="301670 DSM Revenue - Street/Hwy Lighting"/>
    <x v="3"/>
    <n v="-437.83"/>
    <x v="0"/>
  </r>
  <r>
    <s v="301670 DSM Revenue - Street/Hwy Lighting"/>
    <x v="3"/>
    <n v="-43.54"/>
    <x v="0"/>
  </r>
  <r>
    <s v="301670 DSM Revenue - Street/Hwy Lighting"/>
    <x v="3"/>
    <n v="-121.33"/>
    <x v="0"/>
  </r>
  <r>
    <s v="301670 DSM Revenue - Street/Hwy Lighting"/>
    <x v="3"/>
    <n v="-168.22"/>
    <x v="0"/>
  </r>
  <r>
    <s v="301670 DSM Revenue - Street/Hwy Lighting"/>
    <x v="3"/>
    <n v="-41.62"/>
    <x v="0"/>
  </r>
  <r>
    <s v="301670 DSM Revenue - Street/Hwy Lighting"/>
    <x v="3"/>
    <n v="-63.24"/>
    <x v="0"/>
  </r>
  <r>
    <s v="301670 DSM Revenue - Street/Hwy Lighting"/>
    <x v="3"/>
    <n v="-12185.23"/>
    <x v="0"/>
  </r>
  <r>
    <s v="301670 DSM Revenue - Street/Hwy Lighting"/>
    <x v="3"/>
    <n v="-1317.5"/>
    <x v="0"/>
  </r>
  <r>
    <s v="301670 DSM Revenue - Street/Hwy Lighting"/>
    <x v="3"/>
    <n v="-139.27000000000001"/>
    <x v="0"/>
  </r>
  <r>
    <s v="301670 DSM Revenue - Street/Hwy Lighting"/>
    <x v="3"/>
    <n v="-652.64"/>
    <x v="0"/>
  </r>
  <r>
    <s v="301670 DSM Revenue - Street/Hwy Lighting"/>
    <x v="3"/>
    <n v="-56.74"/>
    <x v="0"/>
  </r>
  <r>
    <s v="301670 DSM Revenue - Street/Hwy Lighting"/>
    <x v="3"/>
    <n v="-65.650000000000006"/>
    <x v="0"/>
  </r>
  <r>
    <s v="301670 DSM Revenue - Street/Hwy Lighting"/>
    <x v="3"/>
    <n v="-2083.1"/>
    <x v="0"/>
  </r>
  <r>
    <s v="301670 DSM Revenue - Street/Hwy Lighting"/>
    <x v="3"/>
    <n v="-1707.95"/>
    <x v="0"/>
  </r>
  <r>
    <s v="301670 DSM Revenue - Street/Hwy Lighting"/>
    <x v="3"/>
    <n v="-2698.74"/>
    <x v="0"/>
  </r>
  <r>
    <s v="301670 DSM Revenue - Street/Hwy Lighting"/>
    <x v="3"/>
    <n v="-59"/>
    <x v="0"/>
  </r>
  <r>
    <s v="301670 DSM Revenue - Street/Hwy Lighting"/>
    <x v="3"/>
    <n v="-17.64"/>
    <x v="0"/>
  </r>
  <r>
    <s v="301670 DSM Revenue - Street/Hwy Lighting"/>
    <x v="3"/>
    <n v="-594.26"/>
    <x v="0"/>
  </r>
  <r>
    <s v="301670 DSM Revenue - Street/Hwy Lighting"/>
    <x v="3"/>
    <n v="-2416.4499999999998"/>
    <x v="0"/>
  </r>
  <r>
    <s v="301670 DSM Revenue - Street/Hwy Lighting"/>
    <x v="3"/>
    <n v="-2435.46"/>
    <x v="0"/>
  </r>
  <r>
    <s v="301670 DSM Revenue - Street/Hwy Lighting"/>
    <x v="3"/>
    <n v="-8.23"/>
    <x v="0"/>
  </r>
  <r>
    <s v="301670 DSM Revenue - Street/Hwy Lighting"/>
    <x v="3"/>
    <n v="-1286.98"/>
    <x v="0"/>
  </r>
  <r>
    <s v="301670 DSM Revenue - Street/Hwy Lighting"/>
    <x v="3"/>
    <n v="-866.62"/>
    <x v="0"/>
  </r>
  <r>
    <s v="301670 DSM Revenue - Street/Hwy Lighting"/>
    <x v="3"/>
    <n v="-1.94"/>
    <x v="0"/>
  </r>
  <r>
    <s v="301670 DSM Revenue - Street/Hwy Lighting"/>
    <x v="3"/>
    <n v="-1.43"/>
    <x v="0"/>
  </r>
  <r>
    <s v="301670 DSM Revenue - Street/Hwy Lighting"/>
    <x v="3"/>
    <n v="-21736.5"/>
    <x v="0"/>
  </r>
  <r>
    <s v="301670 DSM Revenue - Street/Hwy Lighting"/>
    <x v="3"/>
    <n v="-5171.24"/>
    <x v="0"/>
  </r>
  <r>
    <s v="301670 DSM Revenue - Street/Hwy Lighting"/>
    <x v="3"/>
    <n v="-365.5"/>
    <x v="0"/>
  </r>
  <r>
    <s v="301670 DSM Revenue - Street/Hwy Lighting"/>
    <x v="3"/>
    <n v="-0.03"/>
    <x v="0"/>
  </r>
  <r>
    <s v="301670 DSM Revenue - Street/Hwy Lighting"/>
    <x v="3"/>
    <n v="827.02"/>
    <x v="0"/>
  </r>
  <r>
    <s v="301670 DSM Revenue - Street/Hwy Lighting"/>
    <x v="3"/>
    <n v="17"/>
    <x v="0"/>
  </r>
  <r>
    <s v="301670 DSM Revenue - Street/Hwy Lighting"/>
    <x v="3"/>
    <n v="-138965.44"/>
    <x v="0"/>
  </r>
  <r>
    <s v="301670 DSM Revenue - Street/Hwy Lighting"/>
    <x v="3"/>
    <n v="-18490.78"/>
    <x v="0"/>
  </r>
  <r>
    <s v="301670 DSM Revenue - Street/Hwy Lighting"/>
    <x v="3"/>
    <n v="144424.44"/>
    <x v="0"/>
  </r>
  <r>
    <s v="301690 Other Cust Retail Revenue-St/Hwy Lightg"/>
    <x v="3"/>
    <n v="-819.96"/>
    <x v="0"/>
  </r>
  <r>
    <s v="301690 Other Cust Retail Revenue-St/Hwy Lightg"/>
    <x v="3"/>
    <n v="-634.82000000000005"/>
    <x v="0"/>
  </r>
  <r>
    <s v="301690 Other Cust Retail Revenue-St/Hwy Lightg"/>
    <x v="3"/>
    <n v="-2099.5700000000002"/>
    <x v="0"/>
  </r>
  <r>
    <s v="301820 Forfeited Discount Revenue-Residential"/>
    <x v="4"/>
    <n v="-356786.96"/>
    <x v="0"/>
  </r>
  <r>
    <s v="301820 Forfeited Discount Revenue-Residential"/>
    <x v="4"/>
    <n v="-951608.41"/>
    <x v="0"/>
  </r>
  <r>
    <s v="301820 Forfeited Discount Revenue-Residential"/>
    <x v="4"/>
    <n v="-142953.89000000001"/>
    <x v="0"/>
  </r>
  <r>
    <s v="301820 Forfeited Discount Revenue-Residential"/>
    <x v="4"/>
    <n v="-5012.4399999999996"/>
    <x v="0"/>
  </r>
  <r>
    <s v="301820 Forfeited Discount Revenue-Residential"/>
    <x v="4"/>
    <n v="-115967.28"/>
    <x v="0"/>
  </r>
  <r>
    <s v="301820 Forfeited Discount Revenue-Residential"/>
    <x v="4"/>
    <n v="-23066.63"/>
    <x v="0"/>
  </r>
  <r>
    <s v="301820 Forfeited Discount Revenue-Residential"/>
    <x v="4"/>
    <n v="-11714.75"/>
    <x v="0"/>
  </r>
  <r>
    <s v="301820 Forfeited Discount Revenue-Residential"/>
    <x v="4"/>
    <n v="-25042.52"/>
    <x v="0"/>
  </r>
  <r>
    <s v="301820 Forfeited Discount Revenue-Residential"/>
    <x v="4"/>
    <n v="-138896.98000000001"/>
    <x v="0"/>
  </r>
  <r>
    <s v="301820 Forfeited Discount Revenue-Residential"/>
    <x v="4"/>
    <n v="-84975.28"/>
    <x v="0"/>
  </r>
  <r>
    <s v="301820 Forfeited Discount Revenue-Residential"/>
    <x v="4"/>
    <n v="-5826.53"/>
    <x v="0"/>
  </r>
  <r>
    <s v="301820 Forfeited Discount Revenue-Residential"/>
    <x v="4"/>
    <n v="-189540.24"/>
    <x v="0"/>
  </r>
  <r>
    <s v="301820 Forfeited Discount Revenue-Residential"/>
    <x v="4"/>
    <n v="-47546.52"/>
    <x v="0"/>
  </r>
  <r>
    <s v="301820 Forfeited Discount Revenue-Residential"/>
    <x v="4"/>
    <n v="-74674"/>
    <x v="0"/>
  </r>
  <r>
    <s v="301820 Forfeited Discount Revenue-Residential"/>
    <x v="4"/>
    <n v="-69874.19"/>
    <x v="0"/>
  </r>
  <r>
    <s v="301820 Forfeited Discount Revenue-Residential"/>
    <x v="4"/>
    <n v="-21548.639999999999"/>
    <x v="0"/>
  </r>
  <r>
    <s v="301820 Forfeited Discount Revenue-Residential"/>
    <x v="4"/>
    <n v="-15111.4"/>
    <x v="0"/>
  </r>
  <r>
    <s v="301820 Forfeited Discount Revenue-Residential"/>
    <x v="4"/>
    <n v="-23494.16"/>
    <x v="0"/>
  </r>
  <r>
    <s v="301820 Forfeited Discount Revenue-Residential"/>
    <x v="4"/>
    <n v="-7841.43"/>
    <x v="0"/>
  </r>
  <r>
    <s v="301820 Forfeited Discount Revenue-Residential"/>
    <x v="4"/>
    <n v="-115371.25"/>
    <x v="0"/>
  </r>
  <r>
    <s v="301820 Forfeited Discount Revenue-Residential"/>
    <x v="4"/>
    <n v="-4711.2299999999996"/>
    <x v="0"/>
  </r>
  <r>
    <s v="301820 Forfeited Discount Revenue-Residential"/>
    <x v="4"/>
    <n v="-4592.2299999999996"/>
    <x v="0"/>
  </r>
  <r>
    <s v="301820 Forfeited Discount Revenue-Residential"/>
    <x v="4"/>
    <n v="-8726.23"/>
    <x v="0"/>
  </r>
  <r>
    <s v="301820 Forfeited Discount Revenue-Residential"/>
    <x v="4"/>
    <n v="-19382.55"/>
    <x v="0"/>
  </r>
  <r>
    <s v="301820 Forfeited Discount Revenue-Residential"/>
    <x v="4"/>
    <n v="-29443.88"/>
    <x v="0"/>
  </r>
  <r>
    <s v="301820 Forfeited Discount Revenue-Residential"/>
    <x v="4"/>
    <n v="-54907.09"/>
    <x v="0"/>
  </r>
  <r>
    <s v="301820 Forfeited Discount Revenue-Residential"/>
    <x v="4"/>
    <n v="-55826.74"/>
    <x v="0"/>
  </r>
  <r>
    <s v="301820 Forfeited Discount Revenue-Residential"/>
    <x v="4"/>
    <n v="-59164.480000000003"/>
    <x v="0"/>
  </r>
  <r>
    <s v="301820 Forfeited Discount Revenue-Residential"/>
    <x v="4"/>
    <n v="-100459.57"/>
    <x v="0"/>
  </r>
  <r>
    <s v="301820 Forfeited Discount Revenue-Residential"/>
    <x v="4"/>
    <n v="-63590.06"/>
    <x v="0"/>
  </r>
  <r>
    <s v="301820 Forfeited Discount Revenue-Residential"/>
    <x v="4"/>
    <n v="-943196.2"/>
    <x v="0"/>
  </r>
  <r>
    <s v="301820 Forfeited Discount Revenue-Residential"/>
    <x v="4"/>
    <n v="-109291.53"/>
    <x v="0"/>
  </r>
  <r>
    <s v="301820 Forfeited Discount Revenue-Residential"/>
    <x v="4"/>
    <n v="-16500.21"/>
    <x v="0"/>
  </r>
  <r>
    <s v="301820 Forfeited Discount Revenue-Residential"/>
    <x v="4"/>
    <n v="-61200.77"/>
    <x v="0"/>
  </r>
  <r>
    <s v="301820 Forfeited Discount Revenue-Residential"/>
    <x v="4"/>
    <n v="-143223.98000000001"/>
    <x v="0"/>
  </r>
  <r>
    <s v="301820 Forfeited Discount Revenue-Residential"/>
    <x v="4"/>
    <n v="-277467.78999999998"/>
    <x v="0"/>
  </r>
  <r>
    <s v="301820 Forfeited Discount Revenue-Residential"/>
    <x v="4"/>
    <n v="-29598.34"/>
    <x v="0"/>
  </r>
  <r>
    <s v="301820 Forfeited Discount Revenue-Residential"/>
    <x v="4"/>
    <n v="-56014.42"/>
    <x v="0"/>
  </r>
  <r>
    <s v="301820 Forfeited Discount Revenue-Residential"/>
    <x v="4"/>
    <n v="-32289.69"/>
    <x v="0"/>
  </r>
  <r>
    <s v="301820 Forfeited Discount Revenue-Residential"/>
    <x v="4"/>
    <n v="-21121.11"/>
    <x v="0"/>
  </r>
  <r>
    <s v="301820 Forfeited Discount Revenue-Residential"/>
    <x v="4"/>
    <n v="-39758.01"/>
    <x v="0"/>
  </r>
  <r>
    <s v="301820 Forfeited Discount Revenue-Residential"/>
    <x v="4"/>
    <n v="-102380.06"/>
    <x v="0"/>
  </r>
  <r>
    <s v="301820 Forfeited Discount Revenue-Residential"/>
    <x v="4"/>
    <n v="-9841.84"/>
    <x v="0"/>
  </r>
  <r>
    <s v="301820 Forfeited Discount Revenue-Residential"/>
    <x v="4"/>
    <n v="-73297.399999999994"/>
    <x v="0"/>
  </r>
  <r>
    <s v="301820 Forfeited Discount Revenue-Residential"/>
    <x v="4"/>
    <n v="-30070.6"/>
    <x v="0"/>
  </r>
  <r>
    <s v="301820 Forfeited Discount Revenue-Residential"/>
    <x v="4"/>
    <n v="-23283.84"/>
    <x v="0"/>
  </r>
  <r>
    <s v="301820 Forfeited Discount Revenue-Residential"/>
    <x v="4"/>
    <n v="-29527.14"/>
    <x v="0"/>
  </r>
  <r>
    <s v="301820 Forfeited Discount Revenue-Residential"/>
    <x v="4"/>
    <n v="-106769.35"/>
    <x v="0"/>
  </r>
  <r>
    <s v="301820 Forfeited Discount Revenue-Residential"/>
    <x v="4"/>
    <n v="-110242.81"/>
    <x v="0"/>
  </r>
  <r>
    <s v="301820 Forfeited Discount Revenue-Residential"/>
    <x v="4"/>
    <n v="-533527.65"/>
    <x v="0"/>
  </r>
  <r>
    <s v="301820 Forfeited Discount Revenue-Residential"/>
    <x v="4"/>
    <n v="-62278.19"/>
    <x v="0"/>
  </r>
  <r>
    <s v="301820 Forfeited Discount Revenue-Residential"/>
    <x v="4"/>
    <n v="-317545.05"/>
    <x v="0"/>
  </r>
  <r>
    <s v="301820 Forfeited Discount Revenue-Residential"/>
    <x v="4"/>
    <n v="-52874.35"/>
    <x v="0"/>
  </r>
  <r>
    <s v="301820 Forfeited Discount Revenue-Residential"/>
    <x v="4"/>
    <n v="-7266.35"/>
    <x v="0"/>
  </r>
  <r>
    <s v="301820 Forfeited Discount Revenue-Residential"/>
    <x v="4"/>
    <n v="-14229.32"/>
    <x v="0"/>
  </r>
  <r>
    <s v="301820 Forfeited Discount Revenue-Residential"/>
    <x v="4"/>
    <n v="-9884.15"/>
    <x v="0"/>
  </r>
  <r>
    <s v="301820 Forfeited Discount Revenue-Residential"/>
    <x v="4"/>
    <n v="139.97999999999999"/>
    <x v="0"/>
  </r>
  <r>
    <s v="301820 Forfeited Discount Revenue-Residential"/>
    <x v="4"/>
    <n v="168.51"/>
    <x v="0"/>
  </r>
  <r>
    <s v="301821 Forfeited Discount Revenue-Commercial"/>
    <x v="4"/>
    <n v="-77308.17"/>
    <x v="0"/>
  </r>
  <r>
    <s v="301821 Forfeited Discount Revenue-Commercial"/>
    <x v="4"/>
    <n v="-274894.09999999998"/>
    <x v="0"/>
  </r>
  <r>
    <s v="301821 Forfeited Discount Revenue-Commercial"/>
    <x v="4"/>
    <n v="-21245.97"/>
    <x v="0"/>
  </r>
  <r>
    <s v="301821 Forfeited Discount Revenue-Commercial"/>
    <x v="4"/>
    <n v="-21660.23"/>
    <x v="0"/>
  </r>
  <r>
    <s v="301821 Forfeited Discount Revenue-Commercial"/>
    <x v="4"/>
    <n v="-4282.2700000000004"/>
    <x v="0"/>
  </r>
  <r>
    <s v="301821 Forfeited Discount Revenue-Commercial"/>
    <x v="4"/>
    <n v="-2075.04"/>
    <x v="0"/>
  </r>
  <r>
    <s v="301821 Forfeited Discount Revenue-Commercial"/>
    <x v="4"/>
    <n v="-3190.86"/>
    <x v="0"/>
  </r>
  <r>
    <s v="301821 Forfeited Discount Revenue-Commercial"/>
    <x v="4"/>
    <n v="-33009.85"/>
    <x v="0"/>
  </r>
  <r>
    <s v="301821 Forfeited Discount Revenue-Commercial"/>
    <x v="4"/>
    <n v="-28027.38"/>
    <x v="0"/>
  </r>
  <r>
    <s v="301821 Forfeited Discount Revenue-Commercial"/>
    <x v="4"/>
    <n v="-1411.64"/>
    <x v="0"/>
  </r>
  <r>
    <s v="301821 Forfeited Discount Revenue-Commercial"/>
    <x v="4"/>
    <n v="-39819.85"/>
    <x v="0"/>
  </r>
  <r>
    <s v="301821 Forfeited Discount Revenue-Commercial"/>
    <x v="4"/>
    <n v="-7549.12"/>
    <x v="0"/>
  </r>
  <r>
    <s v="301821 Forfeited Discount Revenue-Commercial"/>
    <x v="4"/>
    <n v="-11902.38"/>
    <x v="0"/>
  </r>
  <r>
    <s v="301821 Forfeited Discount Revenue-Commercial"/>
    <x v="4"/>
    <n v="-20619.59"/>
    <x v="0"/>
  </r>
  <r>
    <s v="301821 Forfeited Discount Revenue-Commercial"/>
    <x v="4"/>
    <n v="-5332.23"/>
    <x v="0"/>
  </r>
  <r>
    <s v="301821 Forfeited Discount Revenue-Commercial"/>
    <x v="4"/>
    <n v="-2810.78"/>
    <x v="0"/>
  </r>
  <r>
    <s v="301821 Forfeited Discount Revenue-Commercial"/>
    <x v="4"/>
    <n v="-11088.3"/>
    <x v="0"/>
  </r>
  <r>
    <s v="301821 Forfeited Discount Revenue-Commercial"/>
    <x v="4"/>
    <n v="-2772.51"/>
    <x v="0"/>
  </r>
  <r>
    <s v="301821 Forfeited Discount Revenue-Commercial"/>
    <x v="4"/>
    <n v="-54420.99"/>
    <x v="0"/>
  </r>
  <r>
    <s v="301821 Forfeited Discount Revenue-Commercial"/>
    <x v="4"/>
    <n v="-13287.19"/>
    <x v="0"/>
  </r>
  <r>
    <s v="301821 Forfeited Discount Revenue-Commercial"/>
    <x v="4"/>
    <n v="-11138.28"/>
    <x v="0"/>
  </r>
  <r>
    <s v="301821 Forfeited Discount Revenue-Commercial"/>
    <x v="4"/>
    <n v="-12155.63"/>
    <x v="0"/>
  </r>
  <r>
    <s v="301821 Forfeited Discount Revenue-Commercial"/>
    <x v="4"/>
    <n v="-21332.89"/>
    <x v="0"/>
  </r>
  <r>
    <s v="301821 Forfeited Discount Revenue-Commercial"/>
    <x v="4"/>
    <n v="-16757.62"/>
    <x v="0"/>
  </r>
  <r>
    <s v="301821 Forfeited Discount Revenue-Commercial"/>
    <x v="4"/>
    <n v="-264432.06"/>
    <x v="0"/>
  </r>
  <r>
    <s v="301821 Forfeited Discount Revenue-Commercial"/>
    <x v="4"/>
    <n v="-32541.279999999999"/>
    <x v="0"/>
  </r>
  <r>
    <s v="301821 Forfeited Discount Revenue-Commercial"/>
    <x v="4"/>
    <n v="-6344.17"/>
    <x v="0"/>
  </r>
  <r>
    <s v="301821 Forfeited Discount Revenue-Commercial"/>
    <x v="4"/>
    <n v="-43254.91"/>
    <x v="0"/>
  </r>
  <r>
    <s v="301821 Forfeited Discount Revenue-Commercial"/>
    <x v="4"/>
    <n v="-58590.26"/>
    <x v="0"/>
  </r>
  <r>
    <s v="301821 Forfeited Discount Revenue-Commercial"/>
    <x v="4"/>
    <n v="-7164.45"/>
    <x v="0"/>
  </r>
  <r>
    <s v="301821 Forfeited Discount Revenue-Commercial"/>
    <x v="4"/>
    <n v="-5810.6"/>
    <x v="0"/>
  </r>
  <r>
    <s v="301821 Forfeited Discount Revenue-Commercial"/>
    <x v="4"/>
    <n v="-4139.8900000000003"/>
    <x v="0"/>
  </r>
  <r>
    <s v="301821 Forfeited Discount Revenue-Commercial"/>
    <x v="4"/>
    <n v="-17150.849999999999"/>
    <x v="0"/>
  </r>
  <r>
    <s v="301821 Forfeited Discount Revenue-Commercial"/>
    <x v="4"/>
    <n v="-21875.67"/>
    <x v="0"/>
  </r>
  <r>
    <s v="301821 Forfeited Discount Revenue-Commercial"/>
    <x v="4"/>
    <n v="-1779.93"/>
    <x v="0"/>
  </r>
  <r>
    <s v="301821 Forfeited Discount Revenue-Commercial"/>
    <x v="4"/>
    <n v="-11090.65"/>
    <x v="0"/>
  </r>
  <r>
    <s v="301821 Forfeited Discount Revenue-Commercial"/>
    <x v="4"/>
    <n v="-5082.67"/>
    <x v="0"/>
  </r>
  <r>
    <s v="301821 Forfeited Discount Revenue-Commercial"/>
    <x v="4"/>
    <n v="-2516.08"/>
    <x v="0"/>
  </r>
  <r>
    <s v="301821 Forfeited Discount Revenue-Commercial"/>
    <x v="4"/>
    <n v="-2922.84"/>
    <x v="0"/>
  </r>
  <r>
    <s v="301821 Forfeited Discount Revenue-Commercial"/>
    <x v="4"/>
    <n v="-13179.2"/>
    <x v="0"/>
  </r>
  <r>
    <s v="301821 Forfeited Discount Revenue-Commercial"/>
    <x v="4"/>
    <n v="-11022.81"/>
    <x v="0"/>
  </r>
  <r>
    <s v="301821 Forfeited Discount Revenue-Commercial"/>
    <x v="4"/>
    <n v="-94845.85"/>
    <x v="0"/>
  </r>
  <r>
    <s v="301821 Forfeited Discount Revenue-Commercial"/>
    <x v="4"/>
    <n v="-24139.84"/>
    <x v="0"/>
  </r>
  <r>
    <s v="301821 Forfeited Discount Revenue-Commercial"/>
    <x v="4"/>
    <n v="-48882.49"/>
    <x v="0"/>
  </r>
  <r>
    <s v="301821 Forfeited Discount Revenue-Commercial"/>
    <x v="4"/>
    <n v="-17216.169999999998"/>
    <x v="0"/>
  </r>
  <r>
    <s v="301821 Forfeited Discount Revenue-Commercial"/>
    <x v="4"/>
    <n v="-2011.6"/>
    <x v="0"/>
  </r>
  <r>
    <s v="301821 Forfeited Discount Revenue-Commercial"/>
    <x v="4"/>
    <n v="-715.45"/>
    <x v="0"/>
  </r>
  <r>
    <s v="301821 Forfeited Discount Revenue-Commercial"/>
    <x v="4"/>
    <n v="-6868.66"/>
    <x v="0"/>
  </r>
  <r>
    <s v="301821 Forfeited Discount Revenue-Commercial"/>
    <x v="4"/>
    <n v="-5345.45"/>
    <x v="0"/>
  </r>
  <r>
    <s v="301821 Forfeited Discount Revenue-Commercial"/>
    <x v="4"/>
    <n v="-29454.34"/>
    <x v="0"/>
  </r>
  <r>
    <s v="301821 Forfeited Discount Revenue-Commercial"/>
    <x v="4"/>
    <n v="-18255.34"/>
    <x v="0"/>
  </r>
  <r>
    <s v="301821 Forfeited Discount Revenue-Commercial"/>
    <x v="4"/>
    <n v="-286.58"/>
    <x v="0"/>
  </r>
  <r>
    <s v="301821 Forfeited Discount Revenue-Commercial"/>
    <x v="4"/>
    <n v="-11456.03"/>
    <x v="0"/>
  </r>
  <r>
    <s v="301821 Forfeited Discount Revenue-Commercial"/>
    <x v="4"/>
    <n v="-1772.95"/>
    <x v="0"/>
  </r>
  <r>
    <s v="301821 Forfeited Discount Revenue-Commercial"/>
    <x v="4"/>
    <n v="-1795.14"/>
    <x v="0"/>
  </r>
  <r>
    <s v="301821 Forfeited Discount Revenue-Commercial"/>
    <x v="4"/>
    <n v="-22895.51"/>
    <x v="0"/>
  </r>
  <r>
    <s v="301821 Forfeited Discount Revenue-Commercial"/>
    <x v="4"/>
    <n v="193.69"/>
    <x v="0"/>
  </r>
  <r>
    <s v="301822 Forfeited Discount Revenue-Industrial"/>
    <x v="4"/>
    <n v="-12958.3"/>
    <x v="0"/>
  </r>
  <r>
    <s v="301822 Forfeited Discount Revenue-Industrial"/>
    <x v="4"/>
    <n v="-55839.25"/>
    <x v="0"/>
  </r>
  <r>
    <s v="301822 Forfeited Discount Revenue-Industrial"/>
    <x v="4"/>
    <n v="-7436.37"/>
    <x v="0"/>
  </r>
  <r>
    <s v="301822 Forfeited Discount Revenue-Industrial"/>
    <x v="4"/>
    <n v="-896.82"/>
    <x v="0"/>
  </r>
  <r>
    <s v="301822 Forfeited Discount Revenue-Industrial"/>
    <x v="4"/>
    <n v="-5518.23"/>
    <x v="0"/>
  </r>
  <r>
    <s v="301822 Forfeited Discount Revenue-Industrial"/>
    <x v="4"/>
    <n v="-69797.13"/>
    <x v="0"/>
  </r>
  <r>
    <s v="301822 Forfeited Discount Revenue-Industrial"/>
    <x v="4"/>
    <n v="-303.35000000000002"/>
    <x v="0"/>
  </r>
  <r>
    <s v="301822 Forfeited Discount Revenue-Industrial"/>
    <x v="4"/>
    <n v="-4710.93"/>
    <x v="0"/>
  </r>
  <r>
    <s v="301822 Forfeited Discount Revenue-Industrial"/>
    <x v="4"/>
    <n v="-4639.83"/>
    <x v="0"/>
  </r>
  <r>
    <s v="301822 Forfeited Discount Revenue-Industrial"/>
    <x v="4"/>
    <n v="-1084.33"/>
    <x v="0"/>
  </r>
  <r>
    <s v="301822 Forfeited Discount Revenue-Industrial"/>
    <x v="4"/>
    <n v="-4631.5600000000004"/>
    <x v="0"/>
  </r>
  <r>
    <s v="301822 Forfeited Discount Revenue-Industrial"/>
    <x v="4"/>
    <n v="-450"/>
    <x v="0"/>
  </r>
  <r>
    <s v="301822 Forfeited Discount Revenue-Industrial"/>
    <x v="4"/>
    <n v="-853.66"/>
    <x v="0"/>
  </r>
  <r>
    <s v="301822 Forfeited Discount Revenue-Industrial"/>
    <x v="4"/>
    <n v="-975.94"/>
    <x v="0"/>
  </r>
  <r>
    <s v="301822 Forfeited Discount Revenue-Industrial"/>
    <x v="4"/>
    <n v="-4172.05"/>
    <x v="0"/>
  </r>
  <r>
    <s v="301822 Forfeited Discount Revenue-Industrial"/>
    <x v="4"/>
    <n v="-60337.06"/>
    <x v="0"/>
  </r>
  <r>
    <s v="301822 Forfeited Discount Revenue-Industrial"/>
    <x v="4"/>
    <n v="-17272.939999999999"/>
    <x v="0"/>
  </r>
  <r>
    <s v="301822 Forfeited Discount Revenue-Industrial"/>
    <x v="4"/>
    <n v="-16865.189999999999"/>
    <x v="0"/>
  </r>
  <r>
    <s v="301822 Forfeited Discount Revenue-Industrial"/>
    <x v="4"/>
    <n v="-32551.71"/>
    <x v="0"/>
  </r>
  <r>
    <s v="301822 Forfeited Discount Revenue-Industrial"/>
    <x v="4"/>
    <n v="-4691.16"/>
    <x v="0"/>
  </r>
  <r>
    <s v="301822 Forfeited Discount Revenue-Industrial"/>
    <x v="4"/>
    <n v="-2159"/>
    <x v="0"/>
  </r>
  <r>
    <s v="301822 Forfeited Discount Revenue-Industrial"/>
    <x v="4"/>
    <n v="-29399.62"/>
    <x v="0"/>
  </r>
  <r>
    <s v="301822 Forfeited Discount Revenue-Industrial"/>
    <x v="4"/>
    <n v="-13195.35"/>
    <x v="0"/>
  </r>
  <r>
    <s v="301822 Forfeited Discount Revenue-Industrial"/>
    <x v="4"/>
    <n v="-392.95"/>
    <x v="0"/>
  </r>
  <r>
    <s v="301822 Forfeited Discount Revenue-Industrial"/>
    <x v="4"/>
    <n v="-3345.2"/>
    <x v="0"/>
  </r>
  <r>
    <s v="301822 Forfeited Discount Revenue-Industrial"/>
    <x v="4"/>
    <n v="-18279.53"/>
    <x v="0"/>
  </r>
  <r>
    <s v="301822 Forfeited Discount Revenue-Industrial"/>
    <x v="4"/>
    <n v="-3214.59"/>
    <x v="0"/>
  </r>
  <r>
    <s v="301822 Forfeited Discount Revenue-Industrial"/>
    <x v="4"/>
    <n v="-12443.88"/>
    <x v="0"/>
  </r>
  <r>
    <s v="301822 Forfeited Discount Revenue-Industrial"/>
    <x v="4"/>
    <n v="-28814.42"/>
    <x v="0"/>
  </r>
  <r>
    <s v="301822 Forfeited Discount Revenue-Industrial"/>
    <x v="4"/>
    <n v="-11091.79"/>
    <x v="0"/>
  </r>
  <r>
    <s v="301822 Forfeited Discount Revenue-Industrial"/>
    <x v="4"/>
    <n v="-38227.07"/>
    <x v="0"/>
  </r>
  <r>
    <s v="301822 Forfeited Discount Revenue-Industrial"/>
    <x v="4"/>
    <n v="-3202.01"/>
    <x v="0"/>
  </r>
  <r>
    <s v="301822 Forfeited Discount Revenue-Industrial"/>
    <x v="4"/>
    <n v="-17116.54"/>
    <x v="0"/>
  </r>
  <r>
    <s v="301822 Forfeited Discount Revenue-Industrial"/>
    <x v="4"/>
    <n v="-10283.09"/>
    <x v="0"/>
  </r>
  <r>
    <s v="301822 Forfeited Discount Revenue-Industrial"/>
    <x v="4"/>
    <n v="-2090.89"/>
    <x v="0"/>
  </r>
  <r>
    <s v="301822 Forfeited Discount Revenue-Industrial"/>
    <x v="4"/>
    <n v="-1185.6400000000001"/>
    <x v="0"/>
  </r>
  <r>
    <s v="301822 Forfeited Discount Revenue-Industrial"/>
    <x v="4"/>
    <n v="-1248.96"/>
    <x v="0"/>
  </r>
  <r>
    <s v="301822 Forfeited Discount Revenue-Industrial"/>
    <x v="4"/>
    <n v="-37639.85"/>
    <x v="0"/>
  </r>
  <r>
    <s v="301822 Forfeited Discount Revenue-Industrial"/>
    <x v="4"/>
    <n v="-4251.43"/>
    <x v="0"/>
  </r>
  <r>
    <s v="301822 Forfeited Discount Revenue-Industrial"/>
    <x v="4"/>
    <n v="-17653.43"/>
    <x v="0"/>
  </r>
  <r>
    <s v="301822 Forfeited Discount Revenue-Industrial"/>
    <x v="4"/>
    <n v="-81.8"/>
    <x v="0"/>
  </r>
  <r>
    <s v="301822 Forfeited Discount Revenue-Industrial"/>
    <x v="4"/>
    <n v="-1970.52"/>
    <x v="0"/>
  </r>
  <r>
    <s v="301822 Forfeited Discount Revenue-Industrial"/>
    <x v="4"/>
    <n v="-3214.3"/>
    <x v="0"/>
  </r>
  <r>
    <s v="301822 Forfeited Discount Revenue-Industrial"/>
    <x v="4"/>
    <n v="-6459.56"/>
    <x v="0"/>
  </r>
  <r>
    <s v="301822 Forfeited Discount Revenue-Industrial"/>
    <x v="4"/>
    <n v="-28772.98"/>
    <x v="0"/>
  </r>
  <r>
    <s v="301822 Forfeited Discount Revenue-Industrial"/>
    <x v="4"/>
    <n v="-416.26"/>
    <x v="0"/>
  </r>
  <r>
    <s v="301822 Forfeited Discount Revenue-Industrial"/>
    <x v="4"/>
    <n v="-3682.49"/>
    <x v="0"/>
  </r>
  <r>
    <s v="301822 Forfeited Discount Revenue-Industrial"/>
    <x v="4"/>
    <n v="-2095.64"/>
    <x v="0"/>
  </r>
  <r>
    <s v="301822 Forfeited Discount Revenue-Industrial"/>
    <x v="4"/>
    <n v="-9916.64"/>
    <x v="0"/>
  </r>
  <r>
    <s v="301822 Forfeited Discount Revenue-Industrial"/>
    <x v="4"/>
    <n v="-208.58"/>
    <x v="0"/>
  </r>
  <r>
    <s v="301822 Forfeited Discount Revenue-Industrial"/>
    <x v="4"/>
    <n v="-1385.77"/>
    <x v="0"/>
  </r>
  <r>
    <s v="301822 Forfeited Discount Revenue-Industrial"/>
    <x v="4"/>
    <n v="-747.74"/>
    <x v="0"/>
  </r>
  <r>
    <s v="301822 Forfeited Discount Revenue-Industrial"/>
    <x v="4"/>
    <n v="-2453.1"/>
    <x v="0"/>
  </r>
  <r>
    <s v="301822 Forfeited Discount Revenue-Industrial"/>
    <x v="4"/>
    <n v="-327.56"/>
    <x v="0"/>
  </r>
  <r>
    <s v="301822 Forfeited Discount Revenue-Industrial"/>
    <x v="4"/>
    <n v="0.9"/>
    <x v="0"/>
  </r>
  <r>
    <s v="301822 Forfeited Discount Revenue-Industrial"/>
    <x v="4"/>
    <n v="-7081.04"/>
    <x v="0"/>
  </r>
  <r>
    <s v="301822 Forfeited Discount Revenue-Industrial"/>
    <x v="4"/>
    <n v="-6.25"/>
    <x v="0"/>
  </r>
  <r>
    <s v="301823 Forfeited Discount Revenue-All Other"/>
    <x v="4"/>
    <n v="-4206.25"/>
    <x v="0"/>
  </r>
  <r>
    <s v="301823 Forfeited Discount Revenue-All Other"/>
    <x v="4"/>
    <n v="-24436.04"/>
    <x v="0"/>
  </r>
  <r>
    <s v="301823 Forfeited Discount Revenue-All Other"/>
    <x v="4"/>
    <n v="-1509.91"/>
    <x v="0"/>
  </r>
  <r>
    <s v="301823 Forfeited Discount Revenue-All Other"/>
    <x v="4"/>
    <n v="-19.559999999999999"/>
    <x v="0"/>
  </r>
  <r>
    <s v="301823 Forfeited Discount Revenue-All Other"/>
    <x v="4"/>
    <n v="-40.229999999999997"/>
    <x v="0"/>
  </r>
  <r>
    <s v="301823 Forfeited Discount Revenue-All Other"/>
    <x v="4"/>
    <n v="-2287.25"/>
    <x v="0"/>
  </r>
  <r>
    <s v="301823 Forfeited Discount Revenue-All Other"/>
    <x v="4"/>
    <n v="-4973.93"/>
    <x v="0"/>
  </r>
  <r>
    <s v="301823 Forfeited Discount Revenue-All Other"/>
    <x v="4"/>
    <n v="-2653.9"/>
    <x v="0"/>
  </r>
  <r>
    <s v="301823 Forfeited Discount Revenue-All Other"/>
    <x v="4"/>
    <n v="-88319.25"/>
    <x v="0"/>
  </r>
  <r>
    <s v="301823 Forfeited Discount Revenue-All Other"/>
    <x v="4"/>
    <n v="-689.98"/>
    <x v="0"/>
  </r>
  <r>
    <s v="301823 Forfeited Discount Revenue-All Other"/>
    <x v="4"/>
    <n v="-606.07000000000005"/>
    <x v="0"/>
  </r>
  <r>
    <s v="301823 Forfeited Discount Revenue-All Other"/>
    <x v="4"/>
    <n v="-10425.69"/>
    <x v="0"/>
  </r>
  <r>
    <s v="301823 Forfeited Discount Revenue-All Other"/>
    <x v="4"/>
    <n v="-8067.62"/>
    <x v="0"/>
  </r>
  <r>
    <s v="301823 Forfeited Discount Revenue-All Other"/>
    <x v="4"/>
    <n v="-5903.03"/>
    <x v="0"/>
  </r>
  <r>
    <s v="301823 Forfeited Discount Revenue-All Other"/>
    <x v="4"/>
    <n v="-29299.23"/>
    <x v="0"/>
  </r>
  <r>
    <s v="301823 Forfeited Discount Revenue-All Other"/>
    <x v="4"/>
    <n v="423.46"/>
    <x v="0"/>
  </r>
  <r>
    <s v="301823 Forfeited Discount Revenue-All Other"/>
    <x v="4"/>
    <n v="-2403.09"/>
    <x v="0"/>
  </r>
  <r>
    <s v="301823 Forfeited Discount Revenue-All Other"/>
    <x v="4"/>
    <n v="-1018.75"/>
    <x v="0"/>
  </r>
  <r>
    <s v="301823 Forfeited Discount Revenue-All Other"/>
    <x v="4"/>
    <n v="-33.33"/>
    <x v="0"/>
  </r>
  <r>
    <s v="301823 Forfeited Discount Revenue-All Other"/>
    <x v="4"/>
    <n v="-771.38"/>
    <x v="0"/>
  </r>
  <r>
    <s v="301823 Forfeited Discount Revenue-All Other"/>
    <x v="4"/>
    <n v="-3308.09"/>
    <x v="0"/>
  </r>
  <r>
    <s v="301823 Forfeited Discount Revenue-All Other"/>
    <x v="4"/>
    <n v="-149.41"/>
    <x v="0"/>
  </r>
  <r>
    <s v="301823 Forfeited Discount Revenue-All Other"/>
    <x v="4"/>
    <n v="-67.63"/>
    <x v="0"/>
  </r>
  <r>
    <s v="301823 Forfeited Discount Revenue-All Other"/>
    <x v="4"/>
    <n v="-4225.13"/>
    <x v="0"/>
  </r>
  <r>
    <s v="301823 Forfeited Discount Revenue-All Other"/>
    <x v="4"/>
    <n v="-79.260000000000005"/>
    <x v="0"/>
  </r>
  <r>
    <s v="301823 Forfeited Discount Revenue-All Other"/>
    <x v="4"/>
    <n v="-555.76"/>
    <x v="0"/>
  </r>
  <r>
    <s v="301823 Forfeited Discount Revenue-All Other"/>
    <x v="4"/>
    <n v="-291.45999999999998"/>
    <x v="0"/>
  </r>
  <r>
    <s v="301823 Forfeited Discount Revenue-All Other"/>
    <x v="4"/>
    <n v="-2675.37"/>
    <x v="0"/>
  </r>
  <r>
    <s v="301823 Forfeited Discount Revenue-All Other"/>
    <x v="4"/>
    <n v="-2277.12"/>
    <x v="0"/>
  </r>
  <r>
    <s v="301823 Forfeited Discount Revenue-All Other"/>
    <x v="4"/>
    <n v="-1059.31"/>
    <x v="0"/>
  </r>
  <r>
    <s v="301823 Forfeited Discount Revenue-All Other"/>
    <x v="4"/>
    <n v="-3.84"/>
    <x v="0"/>
  </r>
  <r>
    <s v="301823 Forfeited Discount Revenue-All Other"/>
    <x v="4"/>
    <n v="444.1"/>
    <x v="0"/>
  </r>
  <r>
    <s v="301823 Forfeited Discount Revenue-All Other"/>
    <x v="4"/>
    <n v="232.61"/>
    <x v="0"/>
  </r>
  <r>
    <s v="301823 Forfeited Discount Revenue-All Other"/>
    <x v="4"/>
    <n v="947.25"/>
    <x v="0"/>
  </r>
  <r>
    <s v="301823 Forfeited Discount Revenue-All Other"/>
    <x v="4"/>
    <n v="4.07"/>
    <x v="0"/>
  </r>
  <r>
    <s v="301823 Forfeited Discount Revenue-All Other"/>
    <x v="4"/>
    <n v="-2252.6"/>
    <x v="0"/>
  </r>
  <r>
    <s v="301823 Forfeited Discount Revenue-All Other"/>
    <x v="4"/>
    <n v="-1896.53"/>
    <x v="0"/>
  </r>
  <r>
    <s v="301823 Forfeited Discount Revenue-All Other"/>
    <x v="4"/>
    <n v="1089.8599999999999"/>
    <x v="0"/>
  </r>
  <r>
    <s v="301823 Forfeited Discount Revenue-All Other"/>
    <x v="4"/>
    <n v="-1900.12"/>
    <x v="0"/>
  </r>
  <r>
    <s v="301823 Forfeited Discount Revenue-All Other"/>
    <x v="4"/>
    <n v="-2376.7399999999998"/>
    <x v="0"/>
  </r>
  <r>
    <s v="301823 Forfeited Discount Revenue-All Other"/>
    <x v="4"/>
    <n v="-45.16"/>
    <x v="0"/>
  </r>
  <r>
    <s v="301823 Forfeited Discount Revenue-All Other"/>
    <x v="4"/>
    <n v="-630.70000000000005"/>
    <x v="0"/>
  </r>
  <r>
    <s v="301823 Forfeited Discount Revenue-All Other"/>
    <x v="4"/>
    <n v="-613.45000000000005"/>
    <x v="0"/>
  </r>
  <r>
    <s v="301823 Forfeited Discount Revenue-All Other"/>
    <x v="4"/>
    <n v="-1430.71"/>
    <x v="0"/>
  </r>
  <r>
    <s v="301823 Forfeited Discount Revenue-All Other"/>
    <x v="4"/>
    <n v="-9.61"/>
    <x v="0"/>
  </r>
  <r>
    <s v="301823 Forfeited Discount Revenue-All Other"/>
    <x v="4"/>
    <n v="-15.42"/>
    <x v="0"/>
  </r>
  <r>
    <s v="301823 Forfeited Discount Revenue-All Other"/>
    <x v="4"/>
    <n v="-0.56999999999999995"/>
    <x v="0"/>
  </r>
  <r>
    <s v="301823 Forfeited Discount Revenue-All Other"/>
    <x v="4"/>
    <n v="-0.72"/>
    <x v="0"/>
  </r>
  <r>
    <s v="301823 Forfeited Discount Revenue-All Other"/>
    <x v="4"/>
    <n v="-39.42"/>
    <x v="0"/>
  </r>
  <r>
    <s v="301825 Misc Serv Rev-Acct Svc Charge - CSS"/>
    <x v="5"/>
    <n v="-777840.47"/>
    <x v="0"/>
  </r>
  <r>
    <s v="301825 Misc Serv Rev-Acct Svc Charge - CSS"/>
    <x v="5"/>
    <n v="-568354.13"/>
    <x v="0"/>
  </r>
  <r>
    <s v="301825 Misc Serv Rev-Acct Svc Charge - CSS"/>
    <x v="5"/>
    <n v="-143674"/>
    <x v="0"/>
  </r>
  <r>
    <s v="301825 Misc Serv Rev-Acct Svc Charge - CSS"/>
    <x v="5"/>
    <n v="-15055"/>
    <x v="0"/>
  </r>
  <r>
    <s v="301825 Misc Serv Rev-Acct Svc Charge - CSS"/>
    <x v="5"/>
    <n v="-64185"/>
    <x v="0"/>
  </r>
  <r>
    <s v="301825 Misc Serv Rev-Acct Svc Charge - CSS"/>
    <x v="5"/>
    <n v="-20684"/>
    <x v="0"/>
  </r>
  <r>
    <s v="301825 Misc Serv Rev-Acct Svc Charge - CSS"/>
    <x v="5"/>
    <n v="-276185"/>
    <x v="0"/>
  </r>
  <r>
    <s v="301825 Misc Serv Rev-Acct Svc Charge - CSS"/>
    <x v="5"/>
    <n v="-30961"/>
    <x v="0"/>
  </r>
  <r>
    <s v="301825 Misc Serv Rev-Acct Svc Charge - CSS"/>
    <x v="5"/>
    <n v="-210432"/>
    <x v="0"/>
  </r>
  <r>
    <s v="301825 Misc Serv Rev-Acct Svc Charge - CSS"/>
    <x v="5"/>
    <n v="-39663"/>
    <x v="0"/>
  </r>
  <r>
    <s v="301825 Misc Serv Rev-Acct Svc Charge - CSS"/>
    <x v="5"/>
    <n v="-47658"/>
    <x v="0"/>
  </r>
  <r>
    <s v="301825 Misc Serv Rev-Acct Svc Charge - CSS"/>
    <x v="5"/>
    <n v="-114155"/>
    <x v="0"/>
  </r>
  <r>
    <s v="301825 Misc Serv Rev-Acct Svc Charge - CSS"/>
    <x v="5"/>
    <n v="-10302"/>
    <x v="0"/>
  </r>
  <r>
    <s v="301825 Misc Serv Rev-Acct Svc Charge - CSS"/>
    <x v="5"/>
    <n v="-47868"/>
    <x v="0"/>
  </r>
  <r>
    <s v="301825 Misc Serv Rev-Acct Svc Charge - CSS"/>
    <x v="5"/>
    <n v="-7132"/>
    <x v="0"/>
  </r>
  <r>
    <s v="301825 Misc Serv Rev-Acct Svc Charge - CSS"/>
    <x v="5"/>
    <n v="-5926.6"/>
    <x v="0"/>
  </r>
  <r>
    <s v="301825 Misc Serv Rev-Acct Svc Charge - CSS"/>
    <x v="5"/>
    <n v="-9018"/>
    <x v="0"/>
  </r>
  <r>
    <s v="301825 Misc Serv Rev-Acct Svc Charge - CSS"/>
    <x v="5"/>
    <n v="-21484"/>
    <x v="0"/>
  </r>
  <r>
    <s v="301825 Misc Serv Rev-Acct Svc Charge - CSS"/>
    <x v="5"/>
    <n v="-9120"/>
    <x v="0"/>
  </r>
  <r>
    <s v="301825 Misc Serv Rev-Acct Svc Charge - CSS"/>
    <x v="5"/>
    <n v="-12655"/>
    <x v="0"/>
  </r>
  <r>
    <s v="301825 Misc Serv Rev-Acct Svc Charge - CSS"/>
    <x v="5"/>
    <n v="-25665"/>
    <x v="0"/>
  </r>
  <r>
    <s v="301825 Misc Serv Rev-Acct Svc Charge - CSS"/>
    <x v="5"/>
    <n v="-105428.75"/>
    <x v="0"/>
  </r>
  <r>
    <s v="301825 Misc Serv Rev-Acct Svc Charge - CSS"/>
    <x v="5"/>
    <n v="-191045"/>
    <x v="0"/>
  </r>
  <r>
    <s v="301825 Misc Serv Rev-Acct Svc Charge - CSS"/>
    <x v="5"/>
    <n v="-39093"/>
    <x v="0"/>
  </r>
  <r>
    <s v="301825 Misc Serv Rev-Acct Svc Charge - CSS"/>
    <x v="5"/>
    <n v="-727388.67"/>
    <x v="0"/>
  </r>
  <r>
    <s v="301825 Misc Serv Rev-Acct Svc Charge - CSS"/>
    <x v="5"/>
    <n v="-38609"/>
    <x v="0"/>
  </r>
  <r>
    <s v="301825 Misc Serv Rev-Acct Svc Charge - CSS"/>
    <x v="5"/>
    <n v="-178566"/>
    <x v="0"/>
  </r>
  <r>
    <s v="301825 Misc Serv Rev-Acct Svc Charge - CSS"/>
    <x v="5"/>
    <n v="-163281"/>
    <x v="0"/>
  </r>
  <r>
    <s v="301825 Misc Serv Rev-Acct Svc Charge - CSS"/>
    <x v="5"/>
    <n v="-41734"/>
    <x v="0"/>
  </r>
  <r>
    <s v="301825 Misc Serv Rev-Acct Svc Charge - CSS"/>
    <x v="5"/>
    <n v="-353530"/>
    <x v="0"/>
  </r>
  <r>
    <s v="301825 Misc Serv Rev-Acct Svc Charge - CSS"/>
    <x v="5"/>
    <n v="-162782"/>
    <x v="0"/>
  </r>
  <r>
    <s v="301825 Misc Serv Rev-Acct Svc Charge - CSS"/>
    <x v="5"/>
    <n v="-280697"/>
    <x v="0"/>
  </r>
  <r>
    <s v="301825 Misc Serv Rev-Acct Svc Charge - CSS"/>
    <x v="5"/>
    <n v="-44550"/>
    <x v="0"/>
  </r>
  <r>
    <s v="301825 Misc Serv Rev-Acct Svc Charge - CSS"/>
    <x v="5"/>
    <n v="-3902"/>
    <x v="0"/>
  </r>
  <r>
    <s v="301825 Misc Serv Rev-Acct Svc Charge - CSS"/>
    <x v="5"/>
    <n v="-20531"/>
    <x v="0"/>
  </r>
  <r>
    <s v="301825 Misc Serv Rev-Acct Svc Charge - CSS"/>
    <x v="5"/>
    <n v="-10369"/>
    <x v="0"/>
  </r>
  <r>
    <s v="301825 Misc Serv Rev-Acct Svc Charge - CSS"/>
    <x v="5"/>
    <n v="-25325"/>
    <x v="0"/>
  </r>
  <r>
    <s v="301825 Misc Serv Rev-Acct Svc Charge - CSS"/>
    <x v="5"/>
    <n v="-8195"/>
    <x v="0"/>
  </r>
  <r>
    <s v="301825 Misc Serv Rev-Acct Svc Charge - CSS"/>
    <x v="5"/>
    <n v="-1333"/>
    <x v="0"/>
  </r>
  <r>
    <s v="301825 Misc Serv Rev-Acct Svc Charge - CSS"/>
    <x v="5"/>
    <n v="-6521"/>
    <x v="0"/>
  </r>
  <r>
    <s v="301825 Misc Serv Rev-Acct Svc Charge - CSS"/>
    <x v="5"/>
    <n v="-2132"/>
    <x v="0"/>
  </r>
  <r>
    <s v="301825 Misc Serv Rev-Acct Svc Charge - CSS"/>
    <x v="5"/>
    <n v="-4059"/>
    <x v="0"/>
  </r>
  <r>
    <s v="301825 Misc Serv Rev-Acct Svc Charge - CSS"/>
    <x v="5"/>
    <n v="-59580"/>
    <x v="0"/>
  </r>
  <r>
    <s v="301825 Misc Serv Rev-Acct Svc Charge - CSS"/>
    <x v="5"/>
    <n v="-5915"/>
    <x v="0"/>
  </r>
  <r>
    <s v="301825 Misc Serv Rev-Acct Svc Charge - CSS"/>
    <x v="5"/>
    <n v="-2133"/>
    <x v="0"/>
  </r>
  <r>
    <s v="301825 Misc Serv Rev-Acct Svc Charge - CSS"/>
    <x v="5"/>
    <n v="-786"/>
    <x v="0"/>
  </r>
  <r>
    <s v="301825 Misc Serv Rev-Acct Svc Charge - CSS"/>
    <x v="5"/>
    <n v="-33625"/>
    <x v="0"/>
  </r>
  <r>
    <s v="301825 Misc Serv Rev-Acct Svc Charge - CSS"/>
    <x v="5"/>
    <n v="-2102"/>
    <x v="0"/>
  </r>
  <r>
    <s v="301825 Misc Serv Rev-Acct Svc Charge - CSS"/>
    <x v="5"/>
    <n v="-3038"/>
    <x v="0"/>
  </r>
  <r>
    <s v="301825 Misc Serv Rev-Acct Svc Charge - CSS"/>
    <x v="5"/>
    <n v="-11053"/>
    <x v="0"/>
  </r>
  <r>
    <s v="301825 Misc Serv Rev-Acct Svc Charge - CSS"/>
    <x v="5"/>
    <n v="-6940"/>
    <x v="0"/>
  </r>
  <r>
    <s v="301825 Misc Serv Rev-Acct Svc Charge - CSS"/>
    <x v="5"/>
    <n v="-4600"/>
    <x v="0"/>
  </r>
  <r>
    <s v="301825 Misc Serv Rev-Acct Svc Charge - CSS"/>
    <x v="5"/>
    <n v="-1315"/>
    <x v="0"/>
  </r>
  <r>
    <s v="301825 Misc Serv Rev-Acct Svc Charge - CSS"/>
    <x v="5"/>
    <n v="-10947"/>
    <x v="0"/>
  </r>
  <r>
    <s v="301825 Misc Serv Rev-Acct Svc Charge - CSS"/>
    <x v="5"/>
    <n v="-36730"/>
    <x v="0"/>
  </r>
  <r>
    <s v="301825 Misc Serv Rev-Acct Svc Charge - CSS"/>
    <x v="5"/>
    <n v="-926"/>
    <x v="0"/>
  </r>
  <r>
    <s v="301825 Misc Serv Rev-Acct Svc Charge - CSS"/>
    <x v="5"/>
    <n v="-865"/>
    <x v="0"/>
  </r>
  <r>
    <s v="301825 Misc Serv Rev-Acct Svc Charge - CSS"/>
    <x v="5"/>
    <n v="-9724"/>
    <x v="0"/>
  </r>
  <r>
    <s v="301826 Tampering/Unauthorized Reconnection Chgs"/>
    <x v="5"/>
    <n v="-75"/>
    <x v="0"/>
  </r>
  <r>
    <s v="301826 Tampering/Unauthorized Reconnection Chgs"/>
    <x v="5"/>
    <n v="-375"/>
    <x v="0"/>
  </r>
  <r>
    <s v="301826 Tampering/Unauthorized Reconnection Chgs"/>
    <x v="5"/>
    <n v="-1875"/>
    <x v="0"/>
  </r>
  <r>
    <s v="301826 Tampering/Unauthorized Reconnection Chgs"/>
    <x v="5"/>
    <n v="-450"/>
    <x v="0"/>
  </r>
  <r>
    <s v="301826 Tampering/Unauthorized Reconnection Chgs"/>
    <x v="5"/>
    <n v="-75.150000000000006"/>
    <x v="0"/>
  </r>
  <r>
    <s v="301826 Tampering/Unauthorized Reconnection Chgs"/>
    <x v="5"/>
    <n v="-75"/>
    <x v="0"/>
  </r>
  <r>
    <s v="301826 Tampering/Unauthorized Reconnection Chgs"/>
    <x v="5"/>
    <n v="-150"/>
    <x v="0"/>
  </r>
  <r>
    <s v="301826 Tampering/Unauthorized Reconnection Chgs"/>
    <x v="5"/>
    <n v="-225"/>
    <x v="0"/>
  </r>
  <r>
    <s v="301826 Tampering/Unauthorized Reconnection Chgs"/>
    <x v="5"/>
    <n v="-300"/>
    <x v="0"/>
  </r>
  <r>
    <s v="301826 Tampering/Unauthorized Reconnection Chgs"/>
    <x v="5"/>
    <n v="-150"/>
    <x v="0"/>
  </r>
  <r>
    <s v="301826 Tampering/Unauthorized Reconnection Chgs"/>
    <x v="5"/>
    <n v="-150"/>
    <x v="0"/>
  </r>
  <r>
    <s v="301826 Tampering/Unauthorized Reconnection Chgs"/>
    <x v="5"/>
    <n v="-75"/>
    <x v="0"/>
  </r>
  <r>
    <s v="301826 Tampering/Unauthorized Reconnection Chgs"/>
    <x v="5"/>
    <n v="-75"/>
    <x v="0"/>
  </r>
  <r>
    <s v="301826 Tampering/Unauthorized Reconnection Chgs"/>
    <x v="5"/>
    <n v="-225"/>
    <x v="0"/>
  </r>
  <r>
    <s v="301826 Tampering/Unauthorized Reconnection Chgs"/>
    <x v="5"/>
    <n v="-225"/>
    <x v="0"/>
  </r>
  <r>
    <s v="301826 Tampering/Unauthorized Reconnection Chgs"/>
    <x v="5"/>
    <n v="-150"/>
    <x v="0"/>
  </r>
  <r>
    <s v="301826 Tampering/Unauthorized Reconnection Chgs"/>
    <x v="5"/>
    <n v="-75"/>
    <x v="0"/>
  </r>
  <r>
    <s v="301828 Miscellaneous Service Revenues-Other"/>
    <x v="5"/>
    <n v="-41995.78"/>
    <x v="0"/>
  </r>
  <r>
    <s v="301828 Miscellaneous Service Revenues-Other"/>
    <x v="5"/>
    <n v="-5504.49"/>
    <x v="0"/>
  </r>
  <r>
    <s v="301828 Miscellaneous Service Revenues-Other"/>
    <x v="5"/>
    <n v="-162998.81"/>
    <x v="0"/>
  </r>
  <r>
    <s v="301828 Miscellaneous Service Revenues-Other"/>
    <x v="5"/>
    <n v="-1734.72"/>
    <x v="0"/>
  </r>
  <r>
    <s v="301828 Miscellaneous Service Revenues-Other"/>
    <x v="5"/>
    <n v="997.9"/>
    <x v="0"/>
  </r>
  <r>
    <s v="301828 Miscellaneous Service Revenues-Other"/>
    <x v="5"/>
    <n v="-56072.160000000003"/>
    <x v="0"/>
  </r>
  <r>
    <s v="301828 Miscellaneous Service Revenues-Other"/>
    <x v="5"/>
    <n v="-8953.48"/>
    <x v="0"/>
  </r>
  <r>
    <s v="301828 Miscellaneous Service Revenues-Other"/>
    <x v="5"/>
    <n v="-190605.76"/>
    <x v="0"/>
  </r>
  <r>
    <s v="301828 Miscellaneous Service Revenues-Other"/>
    <x v="5"/>
    <n v="-41990.26"/>
    <x v="0"/>
  </r>
  <r>
    <s v="301828 Miscellaneous Service Revenues-Other"/>
    <x v="5"/>
    <n v="-1390.94"/>
    <x v="0"/>
  </r>
  <r>
    <s v="301828 Miscellaneous Service Revenues-Other"/>
    <x v="5"/>
    <n v="-363.45"/>
    <x v="0"/>
  </r>
  <r>
    <s v="301828 Miscellaneous Service Revenues-Other"/>
    <x v="5"/>
    <n v="-10624.19"/>
    <x v="0"/>
  </r>
  <r>
    <s v="301828 Miscellaneous Service Revenues-Other"/>
    <x v="5"/>
    <n v="-23547.55"/>
    <x v="0"/>
  </r>
  <r>
    <s v="301828 Miscellaneous Service Revenues-Other"/>
    <x v="5"/>
    <n v="-19529.34"/>
    <x v="0"/>
  </r>
  <r>
    <s v="301828 Miscellaneous Service Revenues-Other"/>
    <x v="5"/>
    <n v="-9515.9"/>
    <x v="0"/>
  </r>
  <r>
    <s v="301828 Miscellaneous Service Revenues-Other"/>
    <x v="5"/>
    <n v="-43873.8"/>
    <x v="0"/>
  </r>
  <r>
    <s v="301828 Miscellaneous Service Revenues-Other"/>
    <x v="5"/>
    <n v="-54493.22"/>
    <x v="0"/>
  </r>
  <r>
    <s v="301828 Miscellaneous Service Revenues-Other"/>
    <x v="5"/>
    <n v="-4516.42"/>
    <x v="0"/>
  </r>
  <r>
    <s v="301828 Miscellaneous Service Revenues-Other"/>
    <x v="5"/>
    <n v="-162589.22"/>
    <x v="0"/>
  </r>
  <r>
    <s v="301828 Miscellaneous Service Revenues-Other"/>
    <x v="5"/>
    <n v="-34447.15"/>
    <x v="0"/>
  </r>
  <r>
    <s v="301828 Miscellaneous Service Revenues-Other"/>
    <x v="5"/>
    <n v="-40712.83"/>
    <x v="0"/>
  </r>
  <r>
    <s v="301828 Miscellaneous Service Revenues-Other"/>
    <x v="5"/>
    <n v="-37815.57"/>
    <x v="0"/>
  </r>
  <r>
    <s v="301828 Miscellaneous Service Revenues-Other"/>
    <x v="5"/>
    <n v="-9284.0499999999993"/>
    <x v="0"/>
  </r>
  <r>
    <s v="301828 Miscellaneous Service Revenues-Other"/>
    <x v="5"/>
    <n v="-7509.75"/>
    <x v="0"/>
  </r>
  <r>
    <s v="301828 Miscellaneous Service Revenues-Other"/>
    <x v="5"/>
    <n v="-13243.43"/>
    <x v="0"/>
  </r>
  <r>
    <s v="301828 Miscellaneous Service Revenues-Other"/>
    <x v="5"/>
    <n v="-38168.43"/>
    <x v="0"/>
  </r>
  <r>
    <s v="301828 Miscellaneous Service Revenues-Other"/>
    <x v="5"/>
    <n v="3072.91"/>
    <x v="0"/>
  </r>
  <r>
    <s v="301828 Miscellaneous Service Revenues-Other"/>
    <x v="5"/>
    <n v="-2820.26"/>
    <x v="0"/>
  </r>
  <r>
    <s v="301828 Miscellaneous Service Revenues-Other"/>
    <x v="5"/>
    <n v="-30098.560000000001"/>
    <x v="0"/>
  </r>
  <r>
    <s v="301828 Miscellaneous Service Revenues-Other"/>
    <x v="5"/>
    <n v="-3670.68"/>
    <x v="0"/>
  </r>
  <r>
    <s v="301828 Miscellaneous Service Revenues-Other"/>
    <x v="5"/>
    <n v="-216544.62"/>
    <x v="0"/>
  </r>
  <r>
    <s v="301828 Miscellaneous Service Revenues-Other"/>
    <x v="5"/>
    <n v="-6316.56"/>
    <x v="0"/>
  </r>
  <r>
    <s v="301828 Miscellaneous Service Revenues-Other"/>
    <x v="5"/>
    <n v="-5780.2"/>
    <x v="0"/>
  </r>
  <r>
    <s v="301828 Miscellaneous Service Revenues-Other"/>
    <x v="5"/>
    <n v="-4966.08"/>
    <x v="0"/>
  </r>
  <r>
    <s v="301828 Miscellaneous Service Revenues-Other"/>
    <x v="5"/>
    <n v="-22824.27"/>
    <x v="0"/>
  </r>
  <r>
    <s v="301828 Miscellaneous Service Revenues-Other"/>
    <x v="5"/>
    <n v="-1767.96"/>
    <x v="0"/>
  </r>
  <r>
    <s v="301828 Miscellaneous Service Revenues-Other"/>
    <x v="5"/>
    <n v="-272.27999999999997"/>
    <x v="0"/>
  </r>
  <r>
    <s v="301828 Miscellaneous Service Revenues-Other"/>
    <x v="5"/>
    <n v="-10466.41"/>
    <x v="0"/>
  </r>
  <r>
    <s v="301828 Miscellaneous Service Revenues-Other"/>
    <x v="5"/>
    <n v="-192"/>
    <x v="0"/>
  </r>
  <r>
    <s v="301828 Miscellaneous Service Revenues-Other"/>
    <x v="5"/>
    <n v="-1476.72"/>
    <x v="0"/>
  </r>
  <r>
    <s v="301828 Miscellaneous Service Revenues-Other"/>
    <x v="5"/>
    <n v="-39184.78"/>
    <x v="0"/>
  </r>
  <r>
    <s v="301828 Miscellaneous Service Revenues-Other"/>
    <x v="5"/>
    <n v="-92039.43"/>
    <x v="0"/>
  </r>
  <r>
    <s v="301828 Miscellaneous Service Revenues-Other"/>
    <x v="5"/>
    <n v="-8406.01"/>
    <x v="0"/>
  </r>
  <r>
    <s v="301828 Miscellaneous Service Revenues-Other"/>
    <x v="5"/>
    <n v="-578.28"/>
    <x v="0"/>
  </r>
  <r>
    <s v="301828 Miscellaneous Service Revenues-Other"/>
    <x v="5"/>
    <n v="-2528.64"/>
    <x v="0"/>
  </r>
  <r>
    <s v="301828 Miscellaneous Service Revenues-Other"/>
    <x v="5"/>
    <n v="-420"/>
    <x v="0"/>
  </r>
  <r>
    <s v="301828 Miscellaneous Service Revenues-Other"/>
    <x v="5"/>
    <n v="-10396.620000000001"/>
    <x v="0"/>
  </r>
  <r>
    <s v="301828 Miscellaneous Service Revenues-Other"/>
    <x v="5"/>
    <n v="-756"/>
    <x v="0"/>
  </r>
  <r>
    <s v="301828 Miscellaneous Service Revenues-Other"/>
    <x v="5"/>
    <n v="-238.93"/>
    <x v="0"/>
  </r>
  <r>
    <s v="301828 Miscellaneous Service Revenues-Other"/>
    <x v="5"/>
    <n v="-4161.79"/>
    <x v="0"/>
  </r>
  <r>
    <s v="301828 Miscellaneous Service Revenues-Other"/>
    <x v="5"/>
    <n v="370372.97"/>
    <x v="0"/>
  </r>
  <r>
    <s v="301828 Miscellaneous Service Revenues-Other"/>
    <x v="5"/>
    <n v="-191.14"/>
    <x v="0"/>
  </r>
  <r>
    <s v="301828 Miscellaneous Service Revenues-Other"/>
    <x v="5"/>
    <n v="159848.41"/>
    <x v="0"/>
  </r>
  <r>
    <s v="301828 Miscellaneous Service Revenues-Other"/>
    <x v="5"/>
    <n v="-16378.99"/>
    <x v="0"/>
  </r>
  <r>
    <s v="301840 Miscellaneous Service Revenue"/>
    <x v="5"/>
    <n v="-104768.26"/>
    <x v="0"/>
  </r>
  <r>
    <s v="301840 Miscellaneous Service Revenue"/>
    <x v="5"/>
    <n v="-111541.84"/>
    <x v="0"/>
  </r>
  <r>
    <s v="301840 Miscellaneous Service Revenue"/>
    <x v="5"/>
    <n v="-38114.699999999997"/>
    <x v="0"/>
  </r>
  <r>
    <s v="301840 Miscellaneous Service Revenue"/>
    <x v="5"/>
    <n v="-4649.68"/>
    <x v="0"/>
  </r>
  <r>
    <s v="301840 Miscellaneous Service Revenue"/>
    <x v="5"/>
    <n v="-13700"/>
    <x v="0"/>
  </r>
  <r>
    <s v="301840 Miscellaneous Service Revenue"/>
    <x v="5"/>
    <n v="-14200"/>
    <x v="0"/>
  </r>
  <r>
    <s v="301840 Miscellaneous Service Revenue"/>
    <x v="5"/>
    <n v="-151968.5"/>
    <x v="0"/>
  </r>
  <r>
    <s v="301840 Miscellaneous Service Revenue"/>
    <x v="5"/>
    <n v="-4265"/>
    <x v="0"/>
  </r>
  <r>
    <s v="301840 Miscellaneous Service Revenue"/>
    <x v="5"/>
    <n v="-2635"/>
    <x v="0"/>
  </r>
  <r>
    <s v="301840 Miscellaneous Service Revenue"/>
    <x v="5"/>
    <n v="-18570"/>
    <x v="0"/>
  </r>
  <r>
    <s v="301840 Miscellaneous Service Revenue"/>
    <x v="5"/>
    <n v="-28645"/>
    <x v="0"/>
  </r>
  <r>
    <s v="301840 Miscellaneous Service Revenue"/>
    <x v="5"/>
    <n v="-80664.77"/>
    <x v="0"/>
  </r>
  <r>
    <s v="301840 Miscellaneous Service Revenue"/>
    <x v="5"/>
    <n v="-68037.600000000006"/>
    <x v="0"/>
  </r>
  <r>
    <s v="301840 Miscellaneous Service Revenue"/>
    <x v="5"/>
    <n v="-50800"/>
    <x v="0"/>
  </r>
  <r>
    <s v="301840 Miscellaneous Service Revenue"/>
    <x v="5"/>
    <n v="-9570.6"/>
    <x v="0"/>
  </r>
  <r>
    <s v="301840 Miscellaneous Service Revenue"/>
    <x v="5"/>
    <n v="-29875.26"/>
    <x v="0"/>
  </r>
  <r>
    <s v="301840 Miscellaneous Service Revenue"/>
    <x v="5"/>
    <n v="-39288.559999999998"/>
    <x v="0"/>
  </r>
  <r>
    <s v="301840 Miscellaneous Service Revenue"/>
    <x v="5"/>
    <n v="-16379.27"/>
    <x v="0"/>
  </r>
  <r>
    <s v="301840 Miscellaneous Service Revenue"/>
    <x v="5"/>
    <n v="-9860"/>
    <x v="0"/>
  </r>
  <r>
    <s v="301840 Miscellaneous Service Revenue"/>
    <x v="5"/>
    <n v="-3724.02"/>
    <x v="0"/>
  </r>
  <r>
    <s v="301840 Miscellaneous Service Revenue"/>
    <x v="5"/>
    <n v="-4560"/>
    <x v="0"/>
  </r>
  <r>
    <s v="301840 Miscellaneous Service Revenue"/>
    <x v="5"/>
    <n v="-210"/>
    <x v="0"/>
  </r>
  <r>
    <s v="301840 Miscellaneous Service Revenue"/>
    <x v="5"/>
    <n v="-9320.3700000000008"/>
    <x v="0"/>
  </r>
  <r>
    <s v="301840 Miscellaneous Service Revenue"/>
    <x v="5"/>
    <n v="-2600"/>
    <x v="0"/>
  </r>
  <r>
    <s v="301840 Miscellaneous Service Revenue"/>
    <x v="5"/>
    <n v="-2242.12"/>
    <x v="0"/>
  </r>
  <r>
    <s v="301840 Miscellaneous Service Revenue"/>
    <x v="5"/>
    <n v="-12540"/>
    <x v="0"/>
  </r>
  <r>
    <s v="301840 Miscellaneous Service Revenue"/>
    <x v="5"/>
    <n v="-1815"/>
    <x v="0"/>
  </r>
  <r>
    <s v="301840 Miscellaneous Service Revenue"/>
    <x v="5"/>
    <n v="-1575.99"/>
    <x v="0"/>
  </r>
  <r>
    <s v="301840 Miscellaneous Service Revenue"/>
    <x v="5"/>
    <n v="-2640"/>
    <x v="0"/>
  </r>
  <r>
    <s v="301840 Miscellaneous Service Revenue"/>
    <x v="5"/>
    <n v="-267.45"/>
    <x v="0"/>
  </r>
  <r>
    <s v="301840 Miscellaneous Service Revenue"/>
    <x v="5"/>
    <n v="-657.73"/>
    <x v="0"/>
  </r>
  <r>
    <s v="301840 Miscellaneous Service Revenue"/>
    <x v="5"/>
    <n v="-870.01"/>
    <x v="0"/>
  </r>
  <r>
    <s v="301840 Miscellaneous Service Revenue"/>
    <x v="5"/>
    <n v="-723"/>
    <x v="0"/>
  </r>
  <r>
    <s v="301840 Miscellaneous Service Revenue"/>
    <x v="5"/>
    <n v="-341.68"/>
    <x v="0"/>
  </r>
  <r>
    <s v="301840 Miscellaneous Service Revenue"/>
    <x v="5"/>
    <n v="-100.4"/>
    <x v="0"/>
  </r>
  <r>
    <s v="301840 Miscellaneous Service Revenue"/>
    <x v="5"/>
    <n v="-166.75"/>
    <x v="0"/>
  </r>
  <r>
    <s v="301840 Miscellaneous Service Revenue"/>
    <x v="5"/>
    <n v="-100.4"/>
    <x v="0"/>
  </r>
  <r>
    <s v="301840 Miscellaneous Service Revenue"/>
    <x v="5"/>
    <n v="-75.16"/>
    <x v="0"/>
  </r>
  <r>
    <s v="301840 Miscellaneous Service Revenue"/>
    <x v="5"/>
    <n v="-184.6"/>
    <x v="0"/>
  </r>
  <r>
    <s v="301855 Misc Service Revenue - CSS (Non-FLT)"/>
    <x v="5"/>
    <n v="-55920"/>
    <x v="0"/>
  </r>
  <r>
    <s v="301855 Misc Service Revenue - CSS (Non-FLT)"/>
    <x v="5"/>
    <n v="-112168"/>
    <x v="0"/>
  </r>
  <r>
    <s v="301855 Misc Service Revenue - CSS (Non-FLT)"/>
    <x v="5"/>
    <n v="-15216"/>
    <x v="0"/>
  </r>
  <r>
    <s v="301855 Misc Service Revenue - CSS (Non-FLT)"/>
    <x v="5"/>
    <n v="-33488"/>
    <x v="0"/>
  </r>
  <r>
    <s v="301855 Misc Service Revenue - CSS (Non-FLT)"/>
    <x v="5"/>
    <n v="-5928"/>
    <x v="0"/>
  </r>
  <r>
    <s v="301855 Misc Service Revenue - CSS (Non-FLT)"/>
    <x v="5"/>
    <n v="-3052"/>
    <x v="0"/>
  </r>
  <r>
    <s v="301855 Misc Service Revenue - CSS (Non-FLT)"/>
    <x v="5"/>
    <n v="-4444"/>
    <x v="0"/>
  </r>
  <r>
    <s v="301855 Misc Service Revenue - CSS (Non-FLT)"/>
    <x v="5"/>
    <n v="-17808"/>
    <x v="0"/>
  </r>
  <r>
    <s v="301855 Misc Service Revenue - CSS (Non-FLT)"/>
    <x v="5"/>
    <n v="-14932"/>
    <x v="0"/>
  </r>
  <r>
    <s v="301855 Misc Service Revenue - CSS (Non-FLT)"/>
    <x v="5"/>
    <n v="-34224"/>
    <x v="0"/>
  </r>
  <r>
    <s v="301855 Misc Service Revenue - CSS (Non-FLT)"/>
    <x v="5"/>
    <n v="-7788"/>
    <x v="0"/>
  </r>
  <r>
    <s v="301855 Misc Service Revenue - CSS (Non-FLT)"/>
    <x v="5"/>
    <n v="-14744"/>
    <x v="0"/>
  </r>
  <r>
    <s v="301855 Misc Service Revenue - CSS (Non-FLT)"/>
    <x v="5"/>
    <n v="-23464"/>
    <x v="0"/>
  </r>
  <r>
    <s v="301855 Misc Service Revenue - CSS (Non-FLT)"/>
    <x v="5"/>
    <n v="-3780"/>
    <x v="0"/>
  </r>
  <r>
    <s v="301855 Misc Service Revenue - CSS (Non-FLT)"/>
    <x v="5"/>
    <n v="-6792"/>
    <x v="0"/>
  </r>
  <r>
    <s v="301855 Misc Service Revenue - CSS (Non-FLT)"/>
    <x v="5"/>
    <n v="-37880"/>
    <x v="0"/>
  </r>
  <r>
    <s v="301855 Misc Service Revenue - CSS (Non-FLT)"/>
    <x v="5"/>
    <n v="-11020"/>
    <x v="0"/>
  </r>
  <r>
    <s v="301855 Misc Service Revenue - CSS (Non-FLT)"/>
    <x v="5"/>
    <n v="-4908"/>
    <x v="0"/>
  </r>
  <r>
    <s v="301855 Misc Service Revenue - CSS (Non-FLT)"/>
    <x v="5"/>
    <n v="-9312"/>
    <x v="0"/>
  </r>
  <r>
    <s v="301855 Misc Service Revenue - CSS (Non-FLT)"/>
    <x v="5"/>
    <n v="-31224"/>
    <x v="0"/>
  </r>
  <r>
    <s v="301855 Misc Service Revenue - CSS (Non-FLT)"/>
    <x v="5"/>
    <n v="-2448"/>
    <x v="0"/>
  </r>
  <r>
    <s v="301855 Misc Service Revenue - CSS (Non-FLT)"/>
    <x v="5"/>
    <n v="-3756"/>
    <x v="0"/>
  </r>
  <r>
    <s v="301855 Misc Service Revenue - CSS (Non-FLT)"/>
    <x v="5"/>
    <n v="-600"/>
    <x v="0"/>
  </r>
  <r>
    <s v="301855 Misc Service Revenue - CSS (Non-FLT)"/>
    <x v="5"/>
    <n v="-8376"/>
    <x v="0"/>
  </r>
  <r>
    <s v="301855 Misc Service Revenue - CSS (Non-FLT)"/>
    <x v="5"/>
    <n v="-14820"/>
    <x v="0"/>
  </r>
  <r>
    <s v="301855 Misc Service Revenue - CSS (Non-FLT)"/>
    <x v="5"/>
    <n v="-116808"/>
    <x v="0"/>
  </r>
  <r>
    <s v="301855 Misc Service Revenue - CSS (Non-FLT)"/>
    <x v="5"/>
    <n v="-3672"/>
    <x v="0"/>
  </r>
  <r>
    <s v="301855 Misc Service Revenue - CSS (Non-FLT)"/>
    <x v="5"/>
    <n v="-2700"/>
    <x v="0"/>
  </r>
  <r>
    <s v="301855 Misc Service Revenue - CSS (Non-FLT)"/>
    <x v="5"/>
    <n v="-19836"/>
    <x v="0"/>
  </r>
  <r>
    <s v="301855 Misc Service Revenue - CSS (Non-FLT)"/>
    <x v="5"/>
    <n v="-5976"/>
    <x v="0"/>
  </r>
  <r>
    <s v="301855 Misc Service Revenue - CSS (Non-FLT)"/>
    <x v="5"/>
    <n v="-2604"/>
    <x v="0"/>
  </r>
  <r>
    <s v="301855 Misc Service Revenue - CSS (Non-FLT)"/>
    <x v="5"/>
    <n v="-7920"/>
    <x v="0"/>
  </r>
  <r>
    <s v="301855 Misc Service Revenue - CSS (Non-FLT)"/>
    <x v="5"/>
    <n v="-444"/>
    <x v="0"/>
  </r>
  <r>
    <s v="301855 Misc Service Revenue - CSS (Non-FLT)"/>
    <x v="5"/>
    <n v="-1776"/>
    <x v="0"/>
  </r>
  <r>
    <s v="301855 Misc Service Revenue - CSS (Non-FLT)"/>
    <x v="5"/>
    <n v="-2712"/>
    <x v="0"/>
  </r>
  <r>
    <s v="301855 Misc Service Revenue - CSS (Non-FLT)"/>
    <x v="5"/>
    <n v="-14532"/>
    <x v="0"/>
  </r>
  <r>
    <s v="301855 Misc Service Revenue - CSS (Non-FLT)"/>
    <x v="5"/>
    <n v="-10860"/>
    <x v="0"/>
  </r>
  <r>
    <s v="301855 Misc Service Revenue - CSS (Non-FLT)"/>
    <x v="5"/>
    <n v="-56688"/>
    <x v="0"/>
  </r>
  <r>
    <s v="301855 Misc Service Revenue - CSS (Non-FLT)"/>
    <x v="5"/>
    <n v="-6900"/>
    <x v="0"/>
  </r>
  <r>
    <s v="301855 Misc Service Revenue - CSS (Non-FLT)"/>
    <x v="5"/>
    <n v="-33448"/>
    <x v="0"/>
  </r>
  <r>
    <s v="301855 Misc Service Revenue - CSS (Non-FLT)"/>
    <x v="5"/>
    <n v="-5160"/>
    <x v="0"/>
  </r>
  <r>
    <s v="301855 Misc Service Revenue - CSS (Non-FLT)"/>
    <x v="5"/>
    <n v="-1944"/>
    <x v="0"/>
  </r>
  <r>
    <s v="301855 Misc Service Revenue - CSS (Non-FLT)"/>
    <x v="5"/>
    <n v="-888"/>
    <x v="0"/>
  </r>
  <r>
    <s v="301855 Misc Service Revenue - CSS (Non-FLT)"/>
    <x v="5"/>
    <n v="-2136"/>
    <x v="0"/>
  </r>
  <r>
    <s v="301855 Misc Service Revenue - CSS (Non-FLT)"/>
    <x v="5"/>
    <n v="-2508"/>
    <x v="0"/>
  </r>
  <r>
    <s v="301855 Misc Service Revenue - CSS (Non-FLT)"/>
    <x v="5"/>
    <n v="-876"/>
    <x v="0"/>
  </r>
  <r>
    <s v="301855 Misc Service Revenue - CSS (Non-FLT)"/>
    <x v="5"/>
    <n v="-2148"/>
    <x v="0"/>
  </r>
  <r>
    <s v="301855 Misc Service Revenue - CSS (Non-FLT)"/>
    <x v="5"/>
    <n v="-6816"/>
    <x v="0"/>
  </r>
  <r>
    <s v="301855 Misc Service Revenue - CSS (Non-FLT)"/>
    <x v="5"/>
    <n v="-6408"/>
    <x v="0"/>
  </r>
  <r>
    <s v="301855 Misc Service Revenue - CSS (Non-FLT)"/>
    <x v="5"/>
    <n v="-3888"/>
    <x v="0"/>
  </r>
  <r>
    <s v="301855 Misc Service Revenue - CSS (Non-FLT)"/>
    <x v="5"/>
    <n v="-1632"/>
    <x v="0"/>
  </r>
  <r>
    <s v="301855 Misc Service Revenue - CSS (Non-FLT)"/>
    <x v="5"/>
    <n v="-2568"/>
    <x v="0"/>
  </r>
  <r>
    <s v="301855 Misc Service Revenue - CSS (Non-FLT)"/>
    <x v="5"/>
    <n v="-720"/>
    <x v="0"/>
  </r>
  <r>
    <s v="301855 Misc Service Revenue - CSS (Non-FLT)"/>
    <x v="5"/>
    <n v="-3960"/>
    <x v="0"/>
  </r>
  <r>
    <s v="301855 Misc Service Revenue - CSS (Non-FLT)"/>
    <x v="5"/>
    <n v="-468"/>
    <x v="0"/>
  </r>
  <r>
    <s v="301855 Misc Service Revenue - CSS (Non-FLT)"/>
    <x v="5"/>
    <n v="-1224"/>
    <x v="0"/>
  </r>
  <r>
    <s v="301855 Misc Service Revenue - CSS (Non-FLT)"/>
    <x v="5"/>
    <n v="-756"/>
    <x v="0"/>
  </r>
  <r>
    <s v="301855 Misc Service Revenue - CSS (Non-FLT)"/>
    <x v="5"/>
    <n v="-1972"/>
    <x v="0"/>
  </r>
  <r>
    <s v="301860 Rent Revenue - CSS"/>
    <x v="6"/>
    <n v="-1933378.21"/>
    <x v="0"/>
  </r>
  <r>
    <s v="301860 Rent Revenue - CSS"/>
    <x v="6"/>
    <n v="-813238.84"/>
    <x v="0"/>
  </r>
  <r>
    <s v="301860 Rent Revenue - CSS"/>
    <x v="6"/>
    <n v="-52791.9"/>
    <x v="0"/>
  </r>
  <r>
    <s v="301860 Rent Revenue - CSS"/>
    <x v="6"/>
    <n v="-35338.089999999997"/>
    <x v="0"/>
  </r>
  <r>
    <s v="301860 Rent Revenue - CSS"/>
    <x v="6"/>
    <n v="-15951.45"/>
    <x v="0"/>
  </r>
  <r>
    <s v="301860 Rent Revenue - CSS"/>
    <x v="6"/>
    <n v="-45454.879999999997"/>
    <x v="0"/>
  </r>
  <r>
    <s v="301860 Rent Revenue - CSS"/>
    <x v="6"/>
    <n v="-30801.43"/>
    <x v="0"/>
  </r>
  <r>
    <s v="301860 Rent Revenue - CSS"/>
    <x v="6"/>
    <n v="-51222"/>
    <x v="0"/>
  </r>
  <r>
    <s v="301860 Rent Revenue - CSS"/>
    <x v="6"/>
    <n v="-22424.91"/>
    <x v="0"/>
  </r>
  <r>
    <s v="301860 Rent Revenue - CSS"/>
    <x v="6"/>
    <n v="-3850"/>
    <x v="0"/>
  </r>
  <r>
    <s v="301860 Rent Revenue - CSS"/>
    <x v="6"/>
    <n v="-205485.89"/>
    <x v="0"/>
  </r>
  <r>
    <s v="301860 Rent Revenue - CSS"/>
    <x v="6"/>
    <n v="-14994"/>
    <x v="0"/>
  </r>
  <r>
    <s v="301860 Rent Revenue - CSS"/>
    <x v="6"/>
    <n v="-24520"/>
    <x v="0"/>
  </r>
  <r>
    <s v="301860 Rent Revenue - CSS"/>
    <x v="6"/>
    <n v="-370202.17"/>
    <x v="0"/>
  </r>
  <r>
    <s v="301860 Rent Revenue - CSS"/>
    <x v="6"/>
    <n v="-342540.97"/>
    <x v="0"/>
  </r>
  <r>
    <s v="301860 Rent Revenue - CSS"/>
    <x v="6"/>
    <n v="-1175"/>
    <x v="0"/>
  </r>
  <r>
    <s v="301860 Rent Revenue - CSS"/>
    <x v="6"/>
    <n v="-3015.41"/>
    <x v="0"/>
  </r>
  <r>
    <s v="301860 Rent Revenue - CSS"/>
    <x v="6"/>
    <n v="-10020"/>
    <x v="0"/>
  </r>
  <r>
    <s v="301860 Rent Revenue - CSS"/>
    <x v="6"/>
    <n v="-318.72000000000003"/>
    <x v="0"/>
  </r>
  <r>
    <s v="301860 Rent Revenue - CSS"/>
    <x v="6"/>
    <n v="-2727.48"/>
    <x v="0"/>
  </r>
  <r>
    <s v="301860 Rent Revenue - CSS"/>
    <x v="6"/>
    <n v="-2545.6799999999998"/>
    <x v="0"/>
  </r>
  <r>
    <s v="301860 Rent Revenue - CSS"/>
    <x v="6"/>
    <n v="-502449.04"/>
    <x v="0"/>
  </r>
  <r>
    <s v="301860 Rent Revenue - CSS"/>
    <x v="6"/>
    <n v="-188.16"/>
    <x v="0"/>
  </r>
  <r>
    <s v="301860 Rent Revenue - CSS"/>
    <x v="6"/>
    <n v="-77433.36"/>
    <x v="0"/>
  </r>
  <r>
    <s v="301860 Rent Revenue - CSS"/>
    <x v="6"/>
    <n v="-129.96"/>
    <x v="0"/>
  </r>
  <r>
    <s v="301860 Rent Revenue - CSS"/>
    <x v="6"/>
    <n v="-103395.48"/>
    <x v="0"/>
  </r>
  <r>
    <s v="301860 Rent Revenue - CSS"/>
    <x v="6"/>
    <n v="-571.32000000000005"/>
    <x v="0"/>
  </r>
  <r>
    <s v="301860 Rent Revenue - CSS"/>
    <x v="6"/>
    <n v="-958.8"/>
    <x v="0"/>
  </r>
  <r>
    <s v="301860 Rent Revenue - CSS"/>
    <x v="6"/>
    <n v="-15.48"/>
    <x v="0"/>
  </r>
  <r>
    <s v="301860 Rent Revenue - CSS"/>
    <x v="6"/>
    <n v="-27033.27"/>
    <x v="0"/>
  </r>
  <r>
    <s v="301860 Rent Revenue - CSS"/>
    <x v="6"/>
    <n v="-428954.28"/>
    <x v="0"/>
  </r>
  <r>
    <s v="301860 Rent Revenue - CSS"/>
    <x v="6"/>
    <n v="-46.61"/>
    <x v="0"/>
  </r>
  <r>
    <s v="301860 Rent Revenue - CSS"/>
    <x v="6"/>
    <n v="-252195.81"/>
    <x v="0"/>
  </r>
  <r>
    <s v="301860 Rent Revenue - CSS"/>
    <x v="6"/>
    <n v="-148340.88"/>
    <x v="0"/>
  </r>
  <r>
    <s v="301860 Rent Revenue - CSS"/>
    <x v="6"/>
    <n v="-10795.56"/>
    <x v="0"/>
  </r>
  <r>
    <s v="301860 Rent Revenue - CSS"/>
    <x v="6"/>
    <n v="-1976.76"/>
    <x v="0"/>
  </r>
  <r>
    <s v="301860 Rent Revenue - CSS"/>
    <x v="6"/>
    <n v="-2629.8"/>
    <x v="0"/>
  </r>
  <r>
    <s v="301860 Rent Revenue - CSS"/>
    <x v="6"/>
    <n v="-1875.48"/>
    <x v="0"/>
  </r>
  <r>
    <s v="301860 Rent Revenue - CSS"/>
    <x v="6"/>
    <n v="-259.8"/>
    <x v="0"/>
  </r>
  <r>
    <s v="301860 Rent Revenue - CSS"/>
    <x v="6"/>
    <n v="-48"/>
    <x v="0"/>
  </r>
  <r>
    <s v="301860 Rent Revenue - CSS"/>
    <x v="6"/>
    <n v="-750.72"/>
    <x v="0"/>
  </r>
  <r>
    <s v="301860 Rent Revenue - CSS"/>
    <x v="6"/>
    <n v="-73980"/>
    <x v="0"/>
  </r>
  <r>
    <s v="301860 Rent Revenue - CSS"/>
    <x v="6"/>
    <n v="-35.58"/>
    <x v="0"/>
  </r>
  <r>
    <s v="301860 Rent Revenue - CSS"/>
    <x v="6"/>
    <n v="-5947.2"/>
    <x v="0"/>
  </r>
  <r>
    <s v="301860 Rent Revenue - CSS"/>
    <x v="6"/>
    <n v="-1169.4000000000001"/>
    <x v="0"/>
  </r>
  <r>
    <s v="301860 Rent Revenue - CSS"/>
    <x v="6"/>
    <n v="-165400.44"/>
    <x v="0"/>
  </r>
  <r>
    <s v="301860 Rent Revenue - CSS"/>
    <x v="6"/>
    <n v="-517219.8"/>
    <x v="0"/>
  </r>
  <r>
    <s v="301860 Rent Revenue - CSS"/>
    <x v="6"/>
    <n v="-22348.43"/>
    <x v="0"/>
  </r>
  <r>
    <s v="301860 Rent Revenue - CSS"/>
    <x v="6"/>
    <n v="-1660.92"/>
    <x v="0"/>
  </r>
  <r>
    <s v="301860 Rent Revenue - CSS"/>
    <x v="6"/>
    <n v="-45577.440000000002"/>
    <x v="0"/>
  </r>
  <r>
    <s v="301860 Rent Revenue - CSS"/>
    <x v="6"/>
    <n v="-30.96"/>
    <x v="0"/>
  </r>
  <r>
    <s v="301860 Rent Revenue - CSS"/>
    <x v="6"/>
    <n v="-11969.4"/>
    <x v="0"/>
  </r>
  <r>
    <s v="301860 Rent Revenue - CSS"/>
    <x v="6"/>
    <n v="-250"/>
    <x v="0"/>
  </r>
  <r>
    <s v="301860 Rent Revenue - CSS"/>
    <x v="6"/>
    <n v="-4604.99"/>
    <x v="0"/>
  </r>
  <r>
    <s v="301860 Rent Revenue - CSS"/>
    <x v="6"/>
    <n v="-41998.86"/>
    <x v="0"/>
  </r>
  <r>
    <s v="301860 Rent Revenue - CSS"/>
    <x v="6"/>
    <n v="-150"/>
    <x v="0"/>
  </r>
  <r>
    <s v="301860 Rent Revenue - CSS"/>
    <x v="6"/>
    <n v="-400"/>
    <x v="0"/>
  </r>
  <r>
    <s v="301860 Rent Revenue - CSS"/>
    <x v="6"/>
    <n v="-1000"/>
    <x v="0"/>
  </r>
  <r>
    <s v="301860 Rent Revenue - CSS"/>
    <x v="6"/>
    <n v="-500"/>
    <x v="0"/>
  </r>
  <r>
    <s v="301860 Rent Revenue - CSS"/>
    <x v="6"/>
    <n v="-150"/>
    <x v="0"/>
  </r>
  <r>
    <s v="301860 Rent Revenue - CSS"/>
    <x v="6"/>
    <n v="-663.5"/>
    <x v="0"/>
  </r>
  <r>
    <s v="301860 Rent Revenue - CSS"/>
    <x v="6"/>
    <n v="-21314.44"/>
    <x v="0"/>
  </r>
  <r>
    <s v="301860 Rent Revenue - CSS"/>
    <x v="6"/>
    <n v="-52542.73"/>
    <x v="0"/>
  </r>
  <r>
    <s v="301860 Rent Revenue - CSS"/>
    <x v="6"/>
    <n v="-9350.64"/>
    <x v="0"/>
  </r>
  <r>
    <s v="301860 Rent Revenue - CSS"/>
    <x v="6"/>
    <n v="-1456.56"/>
    <x v="0"/>
  </r>
  <r>
    <s v="301860 Rent Revenue - CSS"/>
    <x v="6"/>
    <n v="-10434.41"/>
    <x v="0"/>
  </r>
  <r>
    <s v="301863 MCI Fiber Optic Ground Wire Revenues"/>
    <x v="6"/>
    <n v="-3356946.4"/>
    <x v="0"/>
  </r>
  <r>
    <s v="301864 Revenue - Joint use of Poles"/>
    <x v="6"/>
    <n v="-3375124.73"/>
    <x v="0"/>
  </r>
  <r>
    <s v="301864 Revenue - Joint use of Poles"/>
    <x v="6"/>
    <n v="-742717.42"/>
    <x v="0"/>
  </r>
  <r>
    <s v="301864 Revenue - Joint use of Poles"/>
    <x v="6"/>
    <n v="-163529.95000000001"/>
    <x v="0"/>
  </r>
  <r>
    <s v="301864 Revenue - Joint use of Poles"/>
    <x v="6"/>
    <n v="-534142.28"/>
    <x v="0"/>
  </r>
  <r>
    <s v="301864 Revenue - Joint use of Poles"/>
    <x v="6"/>
    <n v="-2413272.12"/>
    <x v="0"/>
  </r>
  <r>
    <s v="301864 Revenue - Joint use of Poles"/>
    <x v="6"/>
    <n v="-321928.51"/>
    <x v="0"/>
  </r>
  <r>
    <s v="301866 Joint Use Sanctions &amp; Fines Revenue"/>
    <x v="6"/>
    <n v="-4425.5200000000004"/>
    <x v="0"/>
  </r>
  <r>
    <s v="301866 Joint Use Sanctions &amp; Fines Revenue"/>
    <x v="6"/>
    <n v="-4150.78"/>
    <x v="0"/>
  </r>
  <r>
    <s v="301866 Joint Use Sanctions &amp; Fines Revenue"/>
    <x v="6"/>
    <n v="-217.1"/>
    <x v="0"/>
  </r>
  <r>
    <s v="301866 Joint Use Sanctions &amp; Fines Revenue"/>
    <x v="6"/>
    <n v="-50675.29"/>
    <x v="0"/>
  </r>
  <r>
    <s v="301866 Joint Use Sanctions &amp; Fines Revenue"/>
    <x v="6"/>
    <n v="-328.94"/>
    <x v="0"/>
  </r>
  <r>
    <s v="301866 Joint Use Sanctions &amp; Fines Revenue"/>
    <x v="6"/>
    <n v="-420.46"/>
    <x v="0"/>
  </r>
  <r>
    <s v="301866 Joint Use Sanctions &amp; Fines Revenue"/>
    <x v="6"/>
    <n v="-1614.94"/>
    <x v="0"/>
  </r>
  <r>
    <s v="301866 Joint Use Sanctions &amp; Fines Revenue"/>
    <x v="6"/>
    <n v="-370.76"/>
    <x v="0"/>
  </r>
  <r>
    <s v="301867 Joint Use Program Reimbursement Revenue"/>
    <x v="6"/>
    <n v="-186461.39"/>
    <x v="0"/>
  </r>
  <r>
    <s v="301867 Joint Use Program Reimbursement Revenue"/>
    <x v="6"/>
    <n v="-60978.720000000001"/>
    <x v="0"/>
  </r>
  <r>
    <s v="301867 Joint Use Program Reimbursement Revenue"/>
    <x v="6"/>
    <n v="-282626.52"/>
    <x v="0"/>
  </r>
  <r>
    <s v="301867 Joint Use Program Reimbursement Revenue"/>
    <x v="6"/>
    <n v="-13794"/>
    <x v="0"/>
  </r>
  <r>
    <s v="301867 Joint Use Program Reimbursement Revenue"/>
    <x v="6"/>
    <n v="-206989.9"/>
    <x v="0"/>
  </r>
  <r>
    <s v="301867 Joint Use Program Reimbursement Revenue"/>
    <x v="6"/>
    <n v="-247.12"/>
    <x v="0"/>
  </r>
  <r>
    <s v="301869 Uncollectible Revenue Joint Use"/>
    <x v="6"/>
    <n v="-54877.97"/>
    <x v="0"/>
  </r>
  <r>
    <s v="301869 Uncollectible Revenue Joint Use"/>
    <x v="6"/>
    <n v="-67374.98"/>
    <x v="0"/>
  </r>
  <r>
    <s v="301869 Uncollectible Revenue Joint Use"/>
    <x v="6"/>
    <n v="-435.3"/>
    <x v="0"/>
  </r>
  <r>
    <s v="301869 Uncollectible Revenue Joint Use"/>
    <x v="6"/>
    <n v="-205.8"/>
    <x v="0"/>
  </r>
  <r>
    <s v="301869 Uncollectible Revenue Joint Use"/>
    <x v="6"/>
    <n v="-12413.79"/>
    <x v="0"/>
  </r>
  <r>
    <s v="301869 Uncollectible Revenue Joint Use"/>
    <x v="6"/>
    <n v="-1495.61"/>
    <x v="0"/>
  </r>
  <r>
    <s v="301871 Rent Revenue - Hydro"/>
    <x v="6"/>
    <n v="-15213.7"/>
    <x v="0"/>
  </r>
  <r>
    <s v="301871 Rent Revenue - Hydro"/>
    <x v="6"/>
    <n v="-18989.849999999999"/>
    <x v="0"/>
  </r>
  <r>
    <s v="301872 Rent Revenue - Transmission"/>
    <x v="6"/>
    <n v="-14583.43"/>
    <x v="0"/>
  </r>
  <r>
    <s v="301872 Rent Revenue - Transmission"/>
    <x v="6"/>
    <n v="-133707.38"/>
    <x v="0"/>
  </r>
  <r>
    <s v="301872 Rent Revenue - Transmission"/>
    <x v="6"/>
    <n v="-39048.61"/>
    <x v="0"/>
  </r>
  <r>
    <s v="301873 Rent Revenue - Distribution"/>
    <x v="6"/>
    <n v="-53393.46"/>
    <x v="0"/>
  </r>
  <r>
    <s v="301874 Rent Revenue - General"/>
    <x v="6"/>
    <n v="0.01"/>
    <x v="0"/>
  </r>
  <r>
    <s v="301874 Rent Revenue - General"/>
    <x v="6"/>
    <n v="-241.5"/>
    <x v="0"/>
  </r>
  <r>
    <s v="301876 Rent Revenue - Non-Utility - Electric"/>
    <x v="7"/>
    <n v="-102350.64"/>
    <x v="0"/>
  </r>
  <r>
    <s v="301876 Rent Revenue - Non-Utility - Electric"/>
    <x v="7"/>
    <n v="-278617.57"/>
    <x v="0"/>
  </r>
  <r>
    <s v="301876 Rent Revenue - Non-Utility - Electric"/>
    <x v="7"/>
    <n v="-600"/>
    <x v="0"/>
  </r>
  <r>
    <s v="301876 Rent Revenue - Non-Utility - Electric"/>
    <x v="7"/>
    <n v="-33958.199999999997"/>
    <x v="0"/>
  </r>
  <r>
    <s v="301876 Rent Revenue - Non-Utility - Electric"/>
    <x v="7"/>
    <n v="-500"/>
    <x v="0"/>
  </r>
  <r>
    <s v="301876 Rent Revenue - Non-Utility - Electric"/>
    <x v="7"/>
    <n v="-7700"/>
    <x v="0"/>
  </r>
  <r>
    <s v="301876 Rent Revenue - Non-Utility - Electric"/>
    <x v="7"/>
    <n v="-1000"/>
    <x v="0"/>
  </r>
  <r>
    <s v="301878 Joint Use Back Rent"/>
    <x v="6"/>
    <n v="-38.9"/>
    <x v="0"/>
  </r>
  <r>
    <s v="301879 Joint Use Contract Prog Reimb Revenue"/>
    <x v="6"/>
    <n v="-384664.42"/>
    <x v="0"/>
  </r>
  <r>
    <s v="301879 Joint Use Contract Prog Reimb Revenue"/>
    <x v="6"/>
    <n v="-26760.04"/>
    <x v="0"/>
  </r>
  <r>
    <s v="301879 Joint Use Contract Prog Reimb Revenue"/>
    <x v="6"/>
    <n v="-191289.02"/>
    <x v="0"/>
  </r>
  <r>
    <s v="301879 Joint Use Contract Prog Reimb Revenue"/>
    <x v="6"/>
    <n v="-2173.0700000000002"/>
    <x v="0"/>
  </r>
  <r>
    <s v="301879 Joint Use Contract Prog Reimb Revenue"/>
    <x v="6"/>
    <n v="-52015.199999999997"/>
    <x v="0"/>
  </r>
  <r>
    <s v="301879 Joint Use Contract Prog Reimb Revenue"/>
    <x v="6"/>
    <n v="-165044.04999999999"/>
    <x v="0"/>
  </r>
  <r>
    <s v="301879 Joint Use Contract Prog Reimb Revenue"/>
    <x v="6"/>
    <n v="-595.20000000000005"/>
    <x v="0"/>
  </r>
  <r>
    <s v="301900 Electricity Income - Other"/>
    <x v="8"/>
    <n v="-24000"/>
    <x v="0"/>
  </r>
  <r>
    <s v="301900 Electricity Income - Other"/>
    <x v="8"/>
    <n v="-10.72"/>
    <x v="0"/>
  </r>
  <r>
    <s v="301911 Income From Fish, Wildlife, &amp; Recreation"/>
    <x v="8"/>
    <n v="20"/>
    <x v="0"/>
  </r>
  <r>
    <s v="301911 Income From Fish, Wildlife, &amp; Recreation"/>
    <x v="8"/>
    <n v="-10525"/>
    <x v="0"/>
  </r>
  <r>
    <s v="301912 Firm Wheeling Revenue"/>
    <x v="9"/>
    <n v="-19347318.489999998"/>
    <x v="0"/>
  </r>
  <r>
    <s v="301913 Transmission Tariff True-up"/>
    <x v="9"/>
    <n v="-2475660.41"/>
    <x v="0"/>
  </r>
  <r>
    <s v="301915 Other Electric Rev (Excluding Wheeling)"/>
    <x v="8"/>
    <n v="-1846295.38"/>
    <x v="0"/>
  </r>
  <r>
    <s v="301915 Other Electric Rev (Excluding Wheeling)"/>
    <x v="8"/>
    <n v="-531.74"/>
    <x v="0"/>
  </r>
  <r>
    <s v="301915 Other Electric Rev (Excluding Wheeling)"/>
    <x v="8"/>
    <n v="-31402"/>
    <x v="0"/>
  </r>
  <r>
    <s v="301916 Pre-Merger Firm Wheeling Revenue - PPD"/>
    <x v="9"/>
    <n v="-7842781.3499999996"/>
    <x v="0"/>
  </r>
  <r>
    <s v="301917 Pre-Merger Firm Wheeling Revenue - UPD"/>
    <x v="9"/>
    <n v="-31266576.390000001"/>
    <x v="0"/>
  </r>
  <r>
    <s v="301922 Non-Firm Wheeling Revenue"/>
    <x v="9"/>
    <n v="-33177210.870000001"/>
    <x v="0"/>
  </r>
  <r>
    <s v="301926 Short-Term Firm Wheeling"/>
    <x v="9"/>
    <n v="-6144058.7000000002"/>
    <x v="0"/>
  </r>
  <r>
    <s v="301938 Services Provided to Others - Revenue"/>
    <x v="10"/>
    <n v="-103220.31"/>
    <x v="0"/>
  </r>
  <r>
    <s v="301938 Services Provided to Others - Revenue"/>
    <x v="10"/>
    <n v="-44901.120000000003"/>
    <x v="0"/>
  </r>
  <r>
    <s v="301938 Services Provided to Others - Revenue"/>
    <x v="10"/>
    <n v="-7571.6"/>
    <x v="0"/>
  </r>
  <r>
    <s v="301938 Services Provided to Others - Revenue"/>
    <x v="10"/>
    <n v="-7129.93"/>
    <x v="0"/>
  </r>
  <r>
    <s v="301938 Services Provided to Others - Revenue"/>
    <x v="10"/>
    <n v="-23247.360000000001"/>
    <x v="0"/>
  </r>
  <r>
    <s v="301938 Services Provided to Others - Revenue"/>
    <x v="10"/>
    <n v="-819317.11"/>
    <x v="0"/>
  </r>
  <r>
    <s v="301938 Services Provided to Others - Revenue"/>
    <x v="10"/>
    <n v="-149568.29"/>
    <x v="0"/>
  </r>
  <r>
    <s v="301939 Other Electric Revenue Estimate"/>
    <x v="8"/>
    <n v="4812.75"/>
    <x v="0"/>
  </r>
  <r>
    <s v="301940 Flyash &amp; By-Product Sales"/>
    <x v="8"/>
    <n v="-118796.97"/>
    <x v="0"/>
  </r>
  <r>
    <s v="301940 Flyash &amp; By-Product Sales"/>
    <x v="8"/>
    <n v="-14703957.57"/>
    <x v="0"/>
  </r>
  <r>
    <s v="301940 Flyash &amp; By-Product Sales"/>
    <x v="8"/>
    <n v="-248806.15"/>
    <x v="0"/>
  </r>
  <r>
    <s v="301940 Flyash &amp; By-Product Sales"/>
    <x v="8"/>
    <n v="163701.98000000001"/>
    <x v="0"/>
  </r>
  <r>
    <s v="301940 Flyash &amp; By-Product Sales"/>
    <x v="8"/>
    <n v="-634540.57999999996"/>
    <x v="0"/>
  </r>
  <r>
    <s v="301940 Flyash &amp; By-Product Sales"/>
    <x v="8"/>
    <n v="1700000"/>
    <x v="0"/>
  </r>
  <r>
    <s v="301943 Renewable Energy Credit Sales-Deferral"/>
    <x v="8"/>
    <n v="1053952.72"/>
    <x v="0"/>
  </r>
  <r>
    <s v="301944 Renewable Energy Credit Sales-Estimate"/>
    <x v="8"/>
    <n v="344100"/>
    <x v="0"/>
  </r>
  <r>
    <s v="301945 Renewable Energy Credit Sales"/>
    <x v="8"/>
    <n v="-6793494.6500000004"/>
    <x v="0"/>
  </r>
  <r>
    <s v="301947 Emissions and Allowances Revenue"/>
    <x v="11"/>
    <n v="-99.97"/>
    <x v="0"/>
  </r>
  <r>
    <s v="301949 3rd Party Transmission O&amp;M - Revenue"/>
    <x v="8"/>
    <n v="-77587.08"/>
    <x v="0"/>
  </r>
  <r>
    <s v="301949 3rd Party Transmission O&amp;M - Revenue"/>
    <x v="8"/>
    <n v="-62390.76"/>
    <x v="0"/>
  </r>
  <r>
    <s v="301949 3rd Party Transmission O&amp;M - Revenue"/>
    <x v="8"/>
    <n v="-57744.99"/>
    <x v="0"/>
  </r>
  <r>
    <s v="301949 3rd Party Transmission O&amp;M - Revenue"/>
    <x v="8"/>
    <n v="-19893.98"/>
    <x v="0"/>
  </r>
  <r>
    <s v="301951 Non-Wheeling System Revenue"/>
    <x v="8"/>
    <n v="-215170.72"/>
    <x v="0"/>
  </r>
  <r>
    <s v="301953 Ancillary Rev Sch 6-Supp (C&amp;T)"/>
    <x v="9"/>
    <n v="-2911023.04"/>
    <x v="0"/>
  </r>
  <r>
    <s v="301955 Other Rev-Wy Reg Recovery Fee-Kennecott"/>
    <x v="8"/>
    <n v="-187291.61"/>
    <x v="0"/>
  </r>
  <r>
    <s v="301958 Wind-based Ancillary Services Estimate"/>
    <x v="8"/>
    <n v="734455.56"/>
    <x v="0"/>
  </r>
  <r>
    <s v="301959 Wind-based Ancillary Services/Revenue"/>
    <x v="8"/>
    <n v="-1017289.75"/>
    <x v="0"/>
  </r>
  <r>
    <s v="301963 Ancil Revenue Sch 2-Reactive (C&amp;T)"/>
    <x v="9"/>
    <n v="-4570613.75"/>
    <x v="0"/>
  </r>
  <r>
    <s v="301966 Primary Delivery and Distribution Sub Charges"/>
    <x v="9"/>
    <n v="-422800.19"/>
    <x v="0"/>
  </r>
  <r>
    <s v="301967 Ancillary Revenue Sch 1 - Scheduling"/>
    <x v="9"/>
    <n v="-3110963.25"/>
    <x v="0"/>
  </r>
  <r>
    <s v="301969 Ancillary Revenue Sch 3 - Reg&amp;Freq (C&amp;T)"/>
    <x v="9"/>
    <n v="-1962607.59"/>
    <x v="0"/>
  </r>
  <r>
    <s v="301973 Ancillary Rev Sch 5-Spin (C&amp;T)"/>
    <x v="9"/>
    <n v="-3046540.87"/>
    <x v="0"/>
  </r>
  <r>
    <s v="301974 Ancil Revenue Sch 3a-Regulation (C&amp;T)"/>
    <x v="9"/>
    <n v="-4627832.2300000004"/>
    <x v="0"/>
  </r>
  <r>
    <s v="301975 Wholesales Sales – Subject to Refund"/>
    <x v="12"/>
    <n v="-3239918"/>
    <x v="0"/>
  </r>
  <r>
    <s v="302071 I/C Transmission O&amp;M Revenue-Sierra Pac"/>
    <x v="8"/>
    <n v="-6946.38"/>
    <x v="0"/>
  </r>
  <r>
    <s v="302082 I/C Anc Rev Sch 1-Scheduling-Nevada Pwr"/>
    <x v="9"/>
    <n v="-3575.05"/>
    <x v="0"/>
  </r>
  <r>
    <s v="302092 I/C Anc Rev Sch 2-Reactive-Nevada Pwr"/>
    <x v="9"/>
    <n v="-7155.54"/>
    <x v="0"/>
  </r>
  <r>
    <s v="302751 I/C S-T Firm Wholesale Sales-Sierra Pac"/>
    <x v="2"/>
    <n v="-7824.32"/>
    <x v="0"/>
  </r>
  <r>
    <s v="302752 I/C S-T Firm Wholesale Sales-Nevada Pwr"/>
    <x v="2"/>
    <n v="-56807.199999999997"/>
    <x v="0"/>
  </r>
  <r>
    <s v="302762 I/C Wholesale Sales Estimate-Nevada Pwr"/>
    <x v="2"/>
    <n v="7139.07"/>
    <x v="0"/>
  </r>
  <r>
    <s v="302772 I/C Line Loss Trading Revenue-Nevada Pwr"/>
    <x v="2"/>
    <n v="-60991.040000000001"/>
    <x v="0"/>
  </r>
  <r>
    <s v="302822 I/C Non-Firm Wheeling Revenue-Nevada Pwr"/>
    <x v="9"/>
    <n v="-167157.64000000001"/>
    <x v="0"/>
  </r>
  <r>
    <s v="302831 I/C Other Wheeling Revenue-Sierra Pac"/>
    <x v="9"/>
    <n v="-36159.120000000003"/>
    <x v="0"/>
  </r>
  <r>
    <s v="302901 Use of Facility - Revenue"/>
    <x v="9"/>
    <n v="-744139.6"/>
    <x v="0"/>
  </r>
  <r>
    <s v="302961 Transm Capacity Re-assignment Revenue"/>
    <x v="9"/>
    <n v="-534.13"/>
    <x v="0"/>
  </r>
  <r>
    <s v="302962 Transm Capacity Re-assignment Contra Rev"/>
    <x v="9"/>
    <n v="534.13"/>
    <x v="0"/>
  </r>
  <r>
    <s v="302980 Transmisson Point-to-Point Revenue"/>
    <x v="9"/>
    <n v="-57669733"/>
    <x v="0"/>
  </r>
  <r>
    <s v="302981 Transmission Resales to Other Parties"/>
    <x v="9"/>
    <n v="-10582.57"/>
    <x v="0"/>
  </r>
  <r>
    <s v="302982 Transmission Rev-Unreserved Use Charges"/>
    <x v="9"/>
    <n v="-7376436.5700000003"/>
    <x v="0"/>
  </r>
  <r>
    <s v="302983 Transmission Revenue - Deferral Fees"/>
    <x v="9"/>
    <n v="-226188.9"/>
    <x v="0"/>
  </r>
  <r>
    <s v="303028 Line Loss W/S Trading Revenue(In MW-PBS)"/>
    <x v="2"/>
    <n v="-22849082.82"/>
    <x v="0"/>
  </r>
  <r>
    <s v="303198 Non-ASC 606-WS NPC Rev-Derivativ (Disc)"/>
    <x v="2"/>
    <n v="-37322556.119999997"/>
    <x v="0"/>
  </r>
  <r>
    <s v="303199 Non-ASC 606-WS NPC Rev-Derivativ (Recl)"/>
    <x v="2"/>
    <n v="37322556.119999997"/>
    <x v="0"/>
  </r>
  <r>
    <s v="304101 Bookouts Netted-Gains"/>
    <x v="2"/>
    <n v="-2092851.05"/>
    <x v="0"/>
  </r>
  <r>
    <s v="304201 Trading Netted-Gains"/>
    <x v="2"/>
    <n v="-35096.75"/>
    <x v="0"/>
  </r>
  <r>
    <s v="305991 FERC Transmission Refund-Amortz"/>
    <x v="8"/>
    <n v="-4075388.28"/>
    <x v="0"/>
  </r>
  <r>
    <s v="308001 EIM Rev-Forecasting Fee: Pac to TC"/>
    <x v="8"/>
    <n v="-16112.23"/>
    <x v="0"/>
  </r>
  <r>
    <s v="352001 CA GHG Allowance Revenues"/>
    <x v="8"/>
    <n v="-15563147.4"/>
    <x v="0"/>
  </r>
  <r>
    <s v="352002 CA GHG Allowance Revenues - Deferral"/>
    <x v="8"/>
    <n v="15563147.4"/>
    <x v="0"/>
  </r>
  <r>
    <s v="352003 CA GHG Allowance Revenues-Amortz"/>
    <x v="8"/>
    <n v="-11912980.49"/>
    <x v="0"/>
  </r>
  <r>
    <s v="352004 CA GHG Allow Revenues - SOMAH Amortz"/>
    <x v="8"/>
    <n v="-71526.59"/>
    <x v="0"/>
  </r>
  <r>
    <s v="352943 Renewable Energy Credit Sales-Amortz"/>
    <x v="8"/>
    <n v="-1523663.62"/>
    <x v="0"/>
  </r>
  <r>
    <s v="352950 REC Sales - Wind Wake Loss Indemnity"/>
    <x v="8"/>
    <n v="-29262.76"/>
    <x v="0"/>
  </r>
  <r>
    <s v="353001 OR Clean Fuel Credits Revenue"/>
    <x v="8"/>
    <n v="-5908623"/>
    <x v="0"/>
  </r>
  <r>
    <s v="353002 OR Clean Fuel Credits Revenue-Deferral"/>
    <x v="8"/>
    <n v="5908623"/>
    <x v="0"/>
  </r>
  <r>
    <s v="353003 OR Clean Fuel Credits Revenue-Amortz"/>
    <x v="8"/>
    <n v="-1168859.51"/>
    <x v="0"/>
  </r>
  <r>
    <s v="354943 REC Sales - Pryor Mtn - Deferral"/>
    <x v="8"/>
    <n v="-804405"/>
    <x v="0"/>
  </r>
  <r>
    <s v="354943 REC Sales - Pryor Mtn - Deferral"/>
    <x v="8"/>
    <n v="299219.12"/>
    <x v="0"/>
  </r>
  <r>
    <s v="354945 REC Sales - Blue Sky Program - Actual"/>
    <x v="8"/>
    <n v="-6830423.7999999998"/>
    <x v="0"/>
  </r>
  <r>
    <s v="358900 Sales of Water &amp; Water Power"/>
    <x v="13"/>
    <n v="-4980"/>
    <x v="0"/>
  </r>
  <r>
    <s v="361000 Steam Sales"/>
    <x v="8"/>
    <n v="-888777.26"/>
    <x v="0"/>
  </r>
  <r>
    <s v="361000 Steam Sales"/>
    <x v="8"/>
    <n v="-110656.27"/>
    <x v="0"/>
  </r>
  <r>
    <s v="362950 M&amp;S Inventory Sales"/>
    <x v="8"/>
    <n v="-530.91999999999996"/>
    <x v="0"/>
  </r>
  <r>
    <s v="362950 M&amp;S Inventory Sales"/>
    <x v="8"/>
    <n v="-76707.960000000006"/>
    <x v="0"/>
  </r>
  <r>
    <s v="362950 M&amp;S Inventory Sales"/>
    <x v="8"/>
    <n v="-147229.53"/>
    <x v="0"/>
  </r>
  <r>
    <s v="362950 M&amp;S Inventory Sales"/>
    <x v="8"/>
    <n v="-2678.44"/>
    <x v="0"/>
  </r>
  <r>
    <s v="362950 M&amp;S Inventory Sales"/>
    <x v="8"/>
    <n v="-8860.2800000000007"/>
    <x v="0"/>
  </r>
  <r>
    <s v="362950 M&amp;S Inventory Sales"/>
    <x v="8"/>
    <n v="-196698.31"/>
    <x v="0"/>
  </r>
  <r>
    <s v="362950 M&amp;S Inventory Sales"/>
    <x v="8"/>
    <n v="-13702.24"/>
    <x v="0"/>
  </r>
  <r>
    <s v="362950 M&amp;S Inventory Sales"/>
    <x v="8"/>
    <n v="-24363"/>
    <x v="0"/>
  </r>
  <r>
    <s v="367222 Joint Use - Vertical Bridge Applic Fee"/>
    <x v="6"/>
    <n v="-6000"/>
    <x v="0"/>
  </r>
  <r>
    <s v="367570 Revenue Adj OR I&amp;D Reserve Residential"/>
    <x v="14"/>
    <n v="-4147659.11"/>
    <x v="0"/>
  </r>
  <r>
    <s v="367580 Revenue Adj Prop Insur - Residential"/>
    <x v="15"/>
    <n v="30554.68"/>
    <x v="0"/>
  </r>
  <r>
    <s v="367580 Revenue Adj Prop Insur - Residential"/>
    <x v="15"/>
    <n v="68495.62"/>
    <x v="0"/>
  </r>
  <r>
    <s v="367580 Revenue Adj Prop Insur - Residential"/>
    <x v="15"/>
    <n v="-447559.38"/>
    <x v="0"/>
  </r>
  <r>
    <s v="367580 Revenue Adj Prop Insur - Residential"/>
    <x v="15"/>
    <n v="2341.56"/>
    <x v="0"/>
  </r>
  <r>
    <s v="367670 Revenue Adj OR I&amp;D Reserve Commercial"/>
    <x v="14"/>
    <n v="-3814216.21"/>
    <x v="0"/>
  </r>
  <r>
    <s v="367680 Revenue Adj Prop Insur - Commercial"/>
    <x v="15"/>
    <n v="19847.939999999999"/>
    <x v="0"/>
  </r>
  <r>
    <s v="367680 Revenue Adj Prop Insur - Commercial"/>
    <x v="15"/>
    <n v="62243.63"/>
    <x v="0"/>
  </r>
  <r>
    <s v="367680 Revenue Adj Prop Insur - Commercial"/>
    <x v="15"/>
    <n v="-396067.75"/>
    <x v="0"/>
  </r>
  <r>
    <s v="367680 Revenue Adj Prop Insur - Commercial"/>
    <x v="15"/>
    <n v="2408.4"/>
    <x v="0"/>
  </r>
  <r>
    <s v="367770 Revenue Adj OR I&amp;D Reserve Industrial"/>
    <x v="14"/>
    <n v="-1108697.6100000001"/>
    <x v="0"/>
  </r>
  <r>
    <s v="367780 Revenue Adj Prop Insur - Industrial"/>
    <x v="15"/>
    <n v="3958.85"/>
    <x v="0"/>
  </r>
  <r>
    <s v="367780 Revenue Adj Prop Insur - Industrial"/>
    <x v="15"/>
    <n v="26928.22"/>
    <x v="0"/>
  </r>
  <r>
    <s v="367780 Revenue Adj Prop Insur - Industrial"/>
    <x v="15"/>
    <n v="-256022.94"/>
    <x v="0"/>
  </r>
  <r>
    <s v="367780 Revenue Adj Prop Insur - Industrial"/>
    <x v="15"/>
    <n v="7734.84"/>
    <x v="0"/>
  </r>
  <r>
    <s v="367870 Revenue Adj OR I&amp;D Reserve Irrigation"/>
    <x v="14"/>
    <n v="-191729.72"/>
    <x v="0"/>
  </r>
  <r>
    <s v="367880 Revenue Adj Prop Insur - Irrigation"/>
    <x v="15"/>
    <n v="8660.9"/>
    <x v="0"/>
  </r>
  <r>
    <s v="367880 Revenue Adj Prop Insur - Irrigation"/>
    <x v="15"/>
    <n v="6371.92"/>
    <x v="0"/>
  </r>
  <r>
    <s v="367880 Revenue Adj Prop Insur - Irrigation"/>
    <x v="15"/>
    <n v="-10618.91"/>
    <x v="0"/>
  </r>
  <r>
    <s v="367880 Revenue Adj Prop Insur - Irrigation"/>
    <x v="15"/>
    <n v="59.76"/>
    <x v="0"/>
  </r>
  <r>
    <s v="374400 Timber Sales - Utility Property"/>
    <x v="8"/>
    <n v="-1022014.96"/>
    <x v="0"/>
  </r>
  <r>
    <s v="505170 OR Comm Solar-Sub Bill Credit"/>
    <x v="16"/>
    <n v="25513.8"/>
    <x v="1"/>
  </r>
  <r>
    <s v="505170 OR Comm Solar-Sub Bill Credit"/>
    <x v="16"/>
    <n v="1215.0999999999999"/>
    <x v="1"/>
  </r>
  <r>
    <s v="505170 OR Comm Solar-Sub Bill Credit"/>
    <x v="16"/>
    <n v="15827.43"/>
    <x v="1"/>
  </r>
  <r>
    <s v="505171 OR Comm Solar-Unsubscribed Purchase"/>
    <x v="16"/>
    <n v="3108.6"/>
    <x v="1"/>
  </r>
  <r>
    <s v="505185 UT Solar-Net Meter Export Cred-Accrual"/>
    <x v="16"/>
    <n v="-1773.7"/>
    <x v="1"/>
  </r>
  <r>
    <s v="505185 UT Solar-Net Meter Export Cred-Accrual"/>
    <x v="16"/>
    <n v="-375.87"/>
    <x v="1"/>
  </r>
  <r>
    <s v="505185 UT Solar-Net Meter Export Cred-Accrual"/>
    <x v="16"/>
    <n v="-364.38"/>
    <x v="1"/>
  </r>
  <r>
    <s v="505185 UT Solar-Net Meter Export Cred-Accrual"/>
    <x v="16"/>
    <n v="-1251.2"/>
    <x v="1"/>
  </r>
  <r>
    <s v="505185 UT Solar-Net Meter Export Cred-Accrual"/>
    <x v="16"/>
    <n v="-123.47"/>
    <x v="1"/>
  </r>
  <r>
    <s v="505185 UT Solar-Net Meter Export Cred-Accrual"/>
    <x v="16"/>
    <n v="-6877.37"/>
    <x v="1"/>
  </r>
  <r>
    <s v="505185 UT Solar-Net Meter Export Cred-Accrual"/>
    <x v="16"/>
    <n v="-19485.43"/>
    <x v="1"/>
  </r>
  <r>
    <s v="505185 UT Solar-Net Meter Export Cred-Accrual"/>
    <x v="16"/>
    <n v="-3740.66"/>
    <x v="1"/>
  </r>
  <r>
    <s v="505185 UT Solar-Net Meter Export Cred-Accrual"/>
    <x v="16"/>
    <n v="-2676.95"/>
    <x v="1"/>
  </r>
  <r>
    <s v="505185 UT Solar-Net Meter Export Cred-Accrual"/>
    <x v="16"/>
    <n v="-567.35"/>
    <x v="1"/>
  </r>
  <r>
    <s v="505185 UT Solar-Net Meter Export Cred-Accrual"/>
    <x v="16"/>
    <n v="-7246.38"/>
    <x v="1"/>
  </r>
  <r>
    <s v="505185 UT Solar-Net Meter Export Cred-Accrual"/>
    <x v="16"/>
    <n v="-624.33000000000004"/>
    <x v="1"/>
  </r>
  <r>
    <s v="505185 UT Solar-Net Meter Export Cred-Accrual"/>
    <x v="16"/>
    <n v="-1350.66"/>
    <x v="1"/>
  </r>
  <r>
    <s v="505185 UT Solar-Net Meter Export Cred-Accrual"/>
    <x v="16"/>
    <n v="-188.64"/>
    <x v="1"/>
  </r>
  <r>
    <s v="505185 UT Solar-Net Meter Export Cred-Accrual"/>
    <x v="16"/>
    <n v="11219718.92"/>
    <x v="1"/>
  </r>
  <r>
    <s v="505185 UT Solar-Net Meter Export Cred-Accrual"/>
    <x v="16"/>
    <n v="46646.39"/>
    <x v="1"/>
  </r>
  <r>
    <s v="505186 UT Solar-Net Mtr Exp Cred-Accr-Contra"/>
    <x v="16"/>
    <n v="-8349128.0199999996"/>
    <x v="1"/>
  </r>
  <r>
    <s v="505187 UT Solar-Net Meter Export Cred-Actual"/>
    <x v="16"/>
    <n v="8349128.0199999996"/>
    <x v="1"/>
  </r>
  <r>
    <s v="505190 OR Solar Incentive Purchases"/>
    <x v="16"/>
    <n v="1155149.95"/>
    <x v="1"/>
  </r>
  <r>
    <s v="505195 Purchased Power-UT Subscriber Solar"/>
    <x v="16"/>
    <n v="2458244.67"/>
    <x v="1"/>
  </r>
  <r>
    <s v="505206 Other Energy Purchases, Intchg Rec/Del"/>
    <x v="16"/>
    <n v="4615861.75"/>
    <x v="1"/>
  </r>
  <r>
    <s v="505206 Other Energy Purchases, Intchg Rec/Del"/>
    <x v="16"/>
    <n v="-2303.36"/>
    <x v="1"/>
  </r>
  <r>
    <s v="505214 Firm Energy Purchases"/>
    <x v="16"/>
    <n v="432959552.94"/>
    <x v="1"/>
  </r>
  <r>
    <s v="505214 Firm Energy Purchases"/>
    <x v="16"/>
    <n v="2886806.5"/>
    <x v="1"/>
  </r>
  <r>
    <s v="505215 Post-Merger Imbalance Charges(In MV-PBS)"/>
    <x v="16"/>
    <n v="65133.58"/>
    <x v="1"/>
  </r>
  <r>
    <s v="505216 Exchange Value Purchases"/>
    <x v="16"/>
    <n v="-2557844.92"/>
    <x v="1"/>
  </r>
  <r>
    <s v="505217 Exchange Value Purchases Estimate"/>
    <x v="16"/>
    <n v="-98274.73"/>
    <x v="1"/>
  </r>
  <r>
    <s v="505218 Firm Demand Purchases"/>
    <x v="16"/>
    <n v="18044529.09"/>
    <x v="1"/>
  </r>
  <r>
    <s v="505218 Firm Demand Purchases"/>
    <x v="16"/>
    <n v="1643000"/>
    <x v="1"/>
  </r>
  <r>
    <s v="505219 Purchased Power Expense Estimate"/>
    <x v="16"/>
    <n v="71662874.909999996"/>
    <x v="1"/>
  </r>
  <r>
    <s v="505220 Trading Purchases Netted"/>
    <x v="16"/>
    <n v="-2179076.34"/>
    <x v="1"/>
  </r>
  <r>
    <s v="505221 Bookout Purchases Netted"/>
    <x v="16"/>
    <n v="-109056450.38"/>
    <x v="1"/>
  </r>
  <r>
    <s v="505222 Bookout Purchases Netted-Estimate"/>
    <x v="16"/>
    <n v="-9278137.25"/>
    <x v="1"/>
  </r>
  <r>
    <s v="505224 Short-Term Firm Wholesale Purchases"/>
    <x v="16"/>
    <n v="679142467.49000001"/>
    <x v="1"/>
  </r>
  <r>
    <s v="505224 Short-Term Firm Wholesale Purchases"/>
    <x v="16"/>
    <n v="16601581.5"/>
    <x v="1"/>
  </r>
  <r>
    <s v="505227 Purch Power Exp Offset - Under Cap Lease"/>
    <x v="16"/>
    <n v="746443.22"/>
    <x v="1"/>
  </r>
  <r>
    <s v="505228 Purch Power Exp Offset - Cap Lease Depr"/>
    <x v="17"/>
    <n v="-366910.17"/>
    <x v="1"/>
  </r>
  <r>
    <s v="505229 Purch Power Exp Offset - Cap Lease Int"/>
    <x v="18"/>
    <n v="-2675.39"/>
    <x v="1"/>
  </r>
  <r>
    <s v="505240 Availability LDs - Wind Turbine Prod"/>
    <x v="16"/>
    <n v="-4933222.41"/>
    <x v="1"/>
  </r>
  <r>
    <s v="505291 Bookouts Netted (in PP)-Losses"/>
    <x v="16"/>
    <n v="16187959.09"/>
    <x v="1"/>
  </r>
  <r>
    <s v="505292 Bookouts Netted (in PP)-Estimated Loss"/>
    <x v="16"/>
    <n v="9089805.9399999995"/>
    <x v="1"/>
  </r>
  <r>
    <s v="505305 Schedule 2 Reactive Power Purchases"/>
    <x v="16"/>
    <n v="2273133.4300000002"/>
    <x v="1"/>
  </r>
  <r>
    <s v="505314 Firm Energy Purchases-FIN Var Lease Exp"/>
    <x v="16"/>
    <n v="39024729.719999999"/>
    <x v="1"/>
  </r>
  <r>
    <s v="505315 Firm Energy Purchases-OPR Var Lease Exp"/>
    <x v="16"/>
    <n v="106078.41"/>
    <x v="1"/>
  </r>
  <r>
    <s v="505318 Firm Demand Purchases-FIN Var Lease Exp"/>
    <x v="16"/>
    <n v="17036248.010000002"/>
    <x v="1"/>
  </r>
  <r>
    <s v="505319 Firm Purchases-FIN Var Lease Accrual"/>
    <x v="16"/>
    <n v="-141367.12"/>
    <x v="1"/>
  </r>
  <r>
    <s v="505917 InterCo Natural Gas Consumed- Kern River"/>
    <x v="19"/>
    <n v="1367806.18"/>
    <x v="1"/>
  </r>
  <r>
    <s v="505917 InterCo Natural Gas Consumed- Kern River"/>
    <x v="19"/>
    <n v="1489283.26"/>
    <x v="1"/>
  </r>
  <r>
    <s v="505917 InterCo Natural Gas Consumed- Kern River"/>
    <x v="19"/>
    <n v="119733.48"/>
    <x v="1"/>
  </r>
  <r>
    <s v="505917 InterCo Natural Gas Consumed- Kern River"/>
    <x v="19"/>
    <n v="139429.89000000001"/>
    <x v="1"/>
  </r>
  <r>
    <s v="505918 InterCo Natural Gas Accrual-Kern River"/>
    <x v="19"/>
    <n v="-5921.08"/>
    <x v="1"/>
  </r>
  <r>
    <s v="505918 InterCo Natural Gas Accrual-Kern River"/>
    <x v="19"/>
    <n v="6458.73"/>
    <x v="1"/>
  </r>
  <r>
    <s v="505931 I/C S-T Firm Purch Power Exp-Sierra Pac"/>
    <x v="16"/>
    <n v="13286.36"/>
    <x v="1"/>
  </r>
  <r>
    <s v="505931 I/C S-T Firm Purch Power Exp-Sierra Pac"/>
    <x v="16"/>
    <n v="5299.2"/>
    <x v="1"/>
  </r>
  <r>
    <s v="505932 I/C S-T Firm Purch Power Exp-Nevada Pwr"/>
    <x v="16"/>
    <n v="2744085.59"/>
    <x v="1"/>
  </r>
  <r>
    <s v="505942 I/C Purchased Power Exp Est-Nevada Pwr"/>
    <x v="16"/>
    <n v="27642.41"/>
    <x v="1"/>
  </r>
  <r>
    <s v="505967 Transm Unreserved Use Penalty Expense"/>
    <x v="20"/>
    <n v="3685733.24"/>
    <x v="1"/>
  </r>
  <r>
    <s v="505967 Transm Unreserved Use Penalty Expense"/>
    <x v="20"/>
    <n v="-2867712.81"/>
    <x v="1"/>
  </r>
  <r>
    <s v="505980 Transm Costs to Other TP for JO/Intercon"/>
    <x v="20"/>
    <n v="1285753.07"/>
    <x v="1"/>
  </r>
  <r>
    <s v="505980 Transm Costs to Other TP for JO/Intercon"/>
    <x v="20"/>
    <n v="56099.86"/>
    <x v="1"/>
  </r>
  <r>
    <s v="505980 Transm Costs to Other TP for JO/Intercon"/>
    <x v="20"/>
    <n v="757865"/>
    <x v="1"/>
  </r>
  <r>
    <s v="505990 EIM T Exp-Forecasting Fee: CAISO to Pac"/>
    <x v="20"/>
    <n v="111.3"/>
    <x v="1"/>
  </r>
  <r>
    <s v="506010 Short-Term Firm Wheeling"/>
    <x v="21"/>
    <n v="9395195.2899999991"/>
    <x v="1"/>
  </r>
  <r>
    <s v="506010 Short-Term Firm Wheeling"/>
    <x v="21"/>
    <n v="23629.32"/>
    <x v="1"/>
  </r>
  <r>
    <s v="506020 Non-Firm Wheeling Expense"/>
    <x v="21"/>
    <n v="22593444.609999999"/>
    <x v="1"/>
  </r>
  <r>
    <s v="506020 Non-Firm Wheeling Expense"/>
    <x v="21"/>
    <n v="-228.35"/>
    <x v="1"/>
  </r>
  <r>
    <s v="506050 Firm Wheeling Expense"/>
    <x v="21"/>
    <n v="125844226.48999999"/>
    <x v="1"/>
  </r>
  <r>
    <s v="506059 Wheeling Expense Estimate"/>
    <x v="21"/>
    <n v="1396801.86"/>
    <x v="1"/>
  </r>
  <r>
    <s v="506801 EIM Wheeling Exp-GMC Transaction Charge"/>
    <x v="21"/>
    <n v="2432521.7599999998"/>
    <x v="1"/>
  </r>
  <r>
    <s v="506801 EIM Wheeling Exp-GMC Transaction Charge"/>
    <x v="21"/>
    <n v="187563.54"/>
    <x v="1"/>
  </r>
  <r>
    <s v="506802 EIM Wheeling Exp - GMC Bid Segment Fee"/>
    <x v="21"/>
    <n v="13855.65"/>
    <x v="1"/>
  </r>
  <r>
    <s v="506802 EIM Wheeling Exp - GMC Bid Segment Fee"/>
    <x v="21"/>
    <n v="1358.43"/>
    <x v="1"/>
  </r>
  <r>
    <s v="506912 I/C S-T Firm Wheeling Exp-Nevada Pwr"/>
    <x v="21"/>
    <n v="901949.19"/>
    <x v="1"/>
  </r>
  <r>
    <s v="506921 I/C Non-Firm Wheeling Exp-Sierra Pac"/>
    <x v="21"/>
    <n v="37505.360000000001"/>
    <x v="1"/>
  </r>
  <r>
    <s v="506922 I/C Non-Firm Wheeling Exp-Nevada Pwr"/>
    <x v="21"/>
    <n v="399358.46"/>
    <x v="1"/>
  </r>
  <r>
    <s v="506952 I/C Wheeling Exp Estimate-Nevada Pwr"/>
    <x v="21"/>
    <n v="-26219.25"/>
    <x v="1"/>
  </r>
  <r>
    <s v="508001 EIM Exp - FMM IIE: CAISO to Pac"/>
    <x v="16"/>
    <n v="-214372034.31999999"/>
    <x v="1"/>
  </r>
  <r>
    <s v="508001 EIM Exp - FMM IIE: CAISO to Pac"/>
    <x v="16"/>
    <n v="-24270093.460000001"/>
    <x v="1"/>
  </r>
  <r>
    <s v="508003 EIM Exp - FMM Assess: Pac Trans to C&amp;T"/>
    <x v="16"/>
    <n v="-3439606.23"/>
    <x v="1"/>
  </r>
  <r>
    <s v="508011 EIM Exp - RTD IIE: CAISO to Pac"/>
    <x v="16"/>
    <n v="17886578.859999999"/>
    <x v="1"/>
  </r>
  <r>
    <s v="508011 EIM Exp - RTD IIE: CAISO to Pac"/>
    <x v="16"/>
    <n v="2274834.36"/>
    <x v="1"/>
  </r>
  <r>
    <s v="508013 EIM Exp - RTD Assess: Pac Trans to C&amp;T"/>
    <x v="16"/>
    <n v="-128510.89"/>
    <x v="1"/>
  </r>
  <r>
    <s v="508015 EIM Exp - GHG Em Cost Rev: CAISO to Pac"/>
    <x v="16"/>
    <n v="-10271385.57"/>
    <x v="1"/>
  </r>
  <r>
    <s v="508015 EIM Exp - GHG Em Cost Rev: CAISO to Pac"/>
    <x v="16"/>
    <n v="-1485187.89"/>
    <x v="1"/>
  </r>
  <r>
    <s v="508021 EIM Exp - UIE (Load): CAISO to Pac"/>
    <x v="16"/>
    <n v="-10296816.869999999"/>
    <x v="1"/>
  </r>
  <r>
    <s v="508023 EIM Exp - UIE (Load): Pac Trans to C&amp;T"/>
    <x v="16"/>
    <n v="3696119.68"/>
    <x v="1"/>
  </r>
  <r>
    <s v="508031 EIM Exp - UIE (Gen): CAISO to Pac"/>
    <x v="16"/>
    <n v="3846722.35"/>
    <x v="1"/>
  </r>
  <r>
    <s v="508031 EIM Exp - UIE (Gen): CAISO to Pac"/>
    <x v="16"/>
    <n v="317579.99"/>
    <x v="1"/>
  </r>
  <r>
    <s v="508033 EIM Exp - UIE (Gen): Pac Trans to C&amp;T"/>
    <x v="16"/>
    <n v="147967.17000000001"/>
    <x v="1"/>
  </r>
  <r>
    <s v="508051 EIM Exp - O/U Sched Charge: w/CAISO"/>
    <x v="16"/>
    <n v="247651.77"/>
    <x v="1"/>
  </r>
  <r>
    <s v="508052 EIM Exp-O/U Sched Chrg: Pac to TC"/>
    <x v="16"/>
    <n v="-13725.71"/>
    <x v="1"/>
  </r>
  <r>
    <s v="508053 EIM Exp - O/U Sched Alloc: w/CAISO"/>
    <x v="16"/>
    <n v="-578241.12"/>
    <x v="1"/>
  </r>
  <r>
    <s v="508053 EIM Exp - O/U Sched Alloc: w/CAISO"/>
    <x v="16"/>
    <n v="12838.14"/>
    <x v="1"/>
  </r>
  <r>
    <s v="508054 EIM Exp-O/U Sched Alloc: PAC to TC"/>
    <x v="16"/>
    <n v="-4.63"/>
    <x v="1"/>
  </r>
  <r>
    <s v="508054 EIM Exp-O/U Sched Alloc: PAC to TC"/>
    <x v="16"/>
    <n v="46563.1"/>
    <x v="1"/>
  </r>
  <r>
    <s v="508062 EIM Exp-Spinning Reserve Oblig: w/CAISO"/>
    <x v="16"/>
    <n v="-47926.82"/>
    <x v="1"/>
  </r>
  <r>
    <s v="508063 EIM Exp-Spin Reserve Neutral: w/CAISO"/>
    <x v="16"/>
    <n v="9294.1"/>
    <x v="1"/>
  </r>
  <r>
    <s v="508064 EIM Exp-Non-Spin Reserve Oblig: w/CAISO"/>
    <x v="16"/>
    <n v="-853.34"/>
    <x v="1"/>
  </r>
  <r>
    <s v="508065 EIM Exp-Non-Spin Reserve Neut: w/CAISO"/>
    <x v="16"/>
    <n v="5434.69"/>
    <x v="1"/>
  </r>
  <r>
    <s v="508071 EIM Exp - RT Bid Cost Recovery: w/CAISO"/>
    <x v="16"/>
    <n v="-809.43"/>
    <x v="1"/>
  </r>
  <r>
    <s v="508101 EIM Exp-RT Unaccounted Energy: w/CAISO"/>
    <x v="16"/>
    <n v="260.60000000000002"/>
    <x v="1"/>
  </r>
  <r>
    <s v="508111 EIM Exp-RT Imb Energy Offset: w/CAISO"/>
    <x v="16"/>
    <n v="2832856.89"/>
    <x v="1"/>
  </r>
  <r>
    <s v="508112 EIM Exp-RT Imb Energy Offset: Pac to TC"/>
    <x v="16"/>
    <n v="-66112.88"/>
    <x v="1"/>
  </r>
  <r>
    <s v="508112 EIM Exp-RT Imb Energy Offset: Pac to TC"/>
    <x v="16"/>
    <n v="-3617001.67"/>
    <x v="1"/>
  </r>
  <r>
    <s v="508112 EIM Exp-RT Imb Energy Offset: Pac to TC"/>
    <x v="16"/>
    <n v="66112.88"/>
    <x v="1"/>
  </r>
  <r>
    <s v="508121 EIM Exp-RT BCR EIM Alloc: CAISO to Pac"/>
    <x v="16"/>
    <n v="762751.92"/>
    <x v="1"/>
  </r>
  <r>
    <s v="508122 EIM Exp-RT BCR EIM Alloc: Pac to TC"/>
    <x v="16"/>
    <n v="101.01"/>
    <x v="1"/>
  </r>
  <r>
    <s v="508122 EIM Exp-RT BCR EIM Alloc: Pac to TC"/>
    <x v="16"/>
    <n v="-114695.03"/>
    <x v="1"/>
  </r>
  <r>
    <s v="508122 EIM Exp-RT BCR EIM Alloc: Pac to TC"/>
    <x v="16"/>
    <n v="-101.01"/>
    <x v="1"/>
  </r>
  <r>
    <s v="508125 EIM Exp-RTM BCR EIM Set: CAISO to Pac"/>
    <x v="16"/>
    <n v="-327372.55"/>
    <x v="1"/>
  </r>
  <r>
    <s v="508125 EIM Exp-RTM BCR EIM Set: CAISO to Pac"/>
    <x v="16"/>
    <n v="-24233.3"/>
    <x v="1"/>
  </r>
  <r>
    <s v="508131 EIM Exp-RT Congestion OS: CAISO to Pac"/>
    <x v="16"/>
    <n v="-27118701.719999999"/>
    <x v="1"/>
  </r>
  <r>
    <s v="508132 EIM Exp-RT Congestion OS: Pac to TC"/>
    <x v="16"/>
    <n v="-18886.07"/>
    <x v="1"/>
  </r>
  <r>
    <s v="508132 EIM Exp-RT Congestion OS: Pac to TC"/>
    <x v="16"/>
    <n v="5400716.9199999999"/>
    <x v="1"/>
  </r>
  <r>
    <s v="508132 EIM Exp-RT Congestion OS: Pac to TC"/>
    <x v="16"/>
    <n v="18886.07"/>
    <x v="1"/>
  </r>
  <r>
    <s v="508141 EIM Exp-RT Marginal Loss: CAISO to Pac"/>
    <x v="16"/>
    <n v="-13775101.01"/>
    <x v="1"/>
  </r>
  <r>
    <s v="508142 EIM Exp-Neutrality Adjust CAISO to Pac"/>
    <x v="16"/>
    <n v="0.22"/>
    <x v="1"/>
  </r>
  <r>
    <s v="508151 EIM Exp-7070 FRP Forecast Mvmt"/>
    <x v="16"/>
    <n v="24210.5"/>
    <x v="1"/>
  </r>
  <r>
    <s v="508151 EIM Exp-7070 FRP Forecast Mvmt"/>
    <x v="16"/>
    <n v="-2222.09"/>
    <x v="1"/>
  </r>
  <r>
    <s v="508152 EIM Exp-7076 FRP Forecast Mvmt Alloc"/>
    <x v="16"/>
    <n v="-150927.69"/>
    <x v="1"/>
  </r>
  <r>
    <s v="508152 EIM Exp-7076 FRP Forecast Mvmt Alloc"/>
    <x v="16"/>
    <n v="450.14"/>
    <x v="1"/>
  </r>
  <r>
    <s v="508153 EIM Exp-7071 FRP Daily Up Uncert"/>
    <x v="16"/>
    <n v="-270332.87"/>
    <x v="1"/>
  </r>
  <r>
    <s v="508153 EIM Exp-7071 FRP Daily Up Uncert"/>
    <x v="16"/>
    <n v="-17638.88"/>
    <x v="1"/>
  </r>
  <r>
    <s v="508154 EIM Exp-7081 FRP Daily Down Uncert"/>
    <x v="16"/>
    <n v="8738.51"/>
    <x v="1"/>
  </r>
  <r>
    <s v="508155 EIM Exp-7077 FRP Daily Up Uncert Alloc"/>
    <x v="16"/>
    <n v="428012.91"/>
    <x v="1"/>
  </r>
  <r>
    <s v="508155 EIM Exp-7077 FRP Daily Up Uncert Alloc"/>
    <x v="16"/>
    <n v="7015.97"/>
    <x v="1"/>
  </r>
  <r>
    <s v="508156 EIM Exp-7078 FRP Month Up Uncert Alloc"/>
    <x v="16"/>
    <n v="-107962.03"/>
    <x v="1"/>
  </r>
  <r>
    <s v="508156 EIM Exp-7078 FRP Month Up Uncert Alloc"/>
    <x v="16"/>
    <n v="-792.91"/>
    <x v="1"/>
  </r>
  <r>
    <s v="508157 EIM Exp-7087 FRP Daily Down Uncert Allo"/>
    <x v="16"/>
    <n v="-1203.5999999999999"/>
    <x v="1"/>
  </r>
  <r>
    <s v="508157 EIM Exp-7087 FRP Daily Down Uncert Allo"/>
    <x v="16"/>
    <n v="-4.5199999999999996"/>
    <x v="1"/>
  </r>
  <r>
    <s v="508158 EIM Exp-7088 FRP Month Down Uncert Allo"/>
    <x v="16"/>
    <n v="-7716.99"/>
    <x v="1"/>
  </r>
  <r>
    <s v="508158 EIM Exp-7088 FRP Month Down Uncert Allo"/>
    <x v="16"/>
    <n v="4.57"/>
    <x v="1"/>
  </r>
  <r>
    <s v="508161 EIM Exp-7070 Flex Ramp F/C: PAC to TC"/>
    <x v="16"/>
    <n v="-54.01"/>
    <x v="1"/>
  </r>
  <r>
    <s v="508161 EIM Exp-7070 Flex Ramp F/C: PAC to TC"/>
    <x v="16"/>
    <n v="-1129.0999999999999"/>
    <x v="1"/>
  </r>
  <r>
    <s v="508161 EIM Exp-7070 Flex Ramp F/C: PAC to TC"/>
    <x v="16"/>
    <n v="54.01"/>
    <x v="1"/>
  </r>
  <r>
    <s v="508162 EIM Exp-7076 Flex Ramp Alloc: PAC to TC"/>
    <x v="16"/>
    <n v="22183.83"/>
    <x v="1"/>
  </r>
  <r>
    <s v="508165 EIM Exp 7077 Daily Up: PAC to TC"/>
    <x v="16"/>
    <n v="179.39"/>
    <x v="1"/>
  </r>
  <r>
    <s v="508165 EIM Exp 7077 Daily Up: PAC to TC"/>
    <x v="16"/>
    <n v="-79662.98"/>
    <x v="1"/>
  </r>
  <r>
    <s v="508165 EIM Exp 7077 Daily Up: PAC to TC"/>
    <x v="16"/>
    <n v="-179.39"/>
    <x v="1"/>
  </r>
  <r>
    <s v="508166 EIM Exp-7078 Month Up: PAC to TC"/>
    <x v="16"/>
    <n v="-112.39"/>
    <x v="1"/>
  </r>
  <r>
    <s v="508166 EIM Exp-7078 Month Up: PAC to TC"/>
    <x v="16"/>
    <n v="49949.13"/>
    <x v="1"/>
  </r>
  <r>
    <s v="508166 EIM Exp-7078 Month Up: PAC to TC"/>
    <x v="16"/>
    <n v="112.39"/>
    <x v="1"/>
  </r>
  <r>
    <s v="508167 EIM Exp-7087 Daily Down: PAC to TC"/>
    <x v="16"/>
    <n v="-4.0999999999999996"/>
    <x v="1"/>
  </r>
  <r>
    <s v="508167 EIM Exp-7087 Daily Down: PAC to TC"/>
    <x v="16"/>
    <n v="-4213.25"/>
    <x v="1"/>
  </r>
  <r>
    <s v="508167 EIM Exp-7087 Daily Down: PAC to TC"/>
    <x v="16"/>
    <n v="4.0999999999999996"/>
    <x v="1"/>
  </r>
  <r>
    <s v="508168 EIM Exp-7088 Month Down: PAC to TC"/>
    <x v="16"/>
    <n v="3.97"/>
    <x v="1"/>
  </r>
  <r>
    <s v="508168 EIM Exp-7088 Month Down: PAC to TC"/>
    <x v="16"/>
    <n v="5109.09"/>
    <x v="1"/>
  </r>
  <r>
    <s v="508168 EIM Exp-7088 Month Down: PAC to TC"/>
    <x v="16"/>
    <n v="-3.97"/>
    <x v="1"/>
  </r>
  <r>
    <s v="514000 Broker Fees"/>
    <x v="22"/>
    <n v="165646.6"/>
    <x v="1"/>
  </r>
  <r>
    <s v="514451 FAS 133 Unreal PP Exp - Loss"/>
    <x v="23"/>
    <n v="-61105.68"/>
    <x v="1"/>
  </r>
  <r>
    <s v="514511 DSM - Prog 20/20, 10/10, Irrigation, etc"/>
    <x v="22"/>
    <n v="3537330.2"/>
    <x v="1"/>
  </r>
  <r>
    <s v="514700 SB1149 Transition Adjustment Expense"/>
    <x v="22"/>
    <n v="-743.87"/>
    <x v="1"/>
  </r>
  <r>
    <s v="514700 SB1149 Transition Adjustment Expense"/>
    <x v="22"/>
    <n v="10.37"/>
    <x v="1"/>
  </r>
  <r>
    <s v="514700 SB1149 Transition Adjustment Expense"/>
    <x v="22"/>
    <n v="24525.77"/>
    <x v="1"/>
  </r>
  <r>
    <s v="514700 SB1149 Transition Adjustment Expense"/>
    <x v="22"/>
    <n v="-34.78"/>
    <x v="1"/>
  </r>
  <r>
    <s v="514700 SB1149 Transition Adjustment Expense"/>
    <x v="22"/>
    <n v="-493"/>
    <x v="1"/>
  </r>
  <r>
    <s v="514700 SB1149 Transition Adjustment Expense"/>
    <x v="22"/>
    <n v="-24.05"/>
    <x v="1"/>
  </r>
  <r>
    <s v="514700 SB1149 Transition Adjustment Expense"/>
    <x v="22"/>
    <n v="2116.58"/>
    <x v="1"/>
  </r>
  <r>
    <s v="514700 SB1149 Transition Adjustment Expense"/>
    <x v="22"/>
    <n v="27.84"/>
    <x v="1"/>
  </r>
  <r>
    <s v="514700 SB1149 Transition Adjustment Expense"/>
    <x v="22"/>
    <n v="-106.46"/>
    <x v="1"/>
  </r>
  <r>
    <s v="514700 SB1149 Transition Adjustment Expense"/>
    <x v="22"/>
    <n v="304.14999999999998"/>
    <x v="1"/>
  </r>
  <r>
    <s v="514700 SB1149 Transition Adjustment Expense"/>
    <x v="22"/>
    <n v="7136672.5899999999"/>
    <x v="1"/>
  </r>
  <r>
    <s v="514700 SB1149 Transition Adjustment Expense"/>
    <x v="22"/>
    <n v="743.87"/>
    <x v="1"/>
  </r>
  <r>
    <s v="514700 SB1149 Transition Adjustment Expense"/>
    <x v="22"/>
    <n v="493"/>
    <x v="1"/>
  </r>
  <r>
    <s v="514700 SB1149 Transition Adjustment Expense"/>
    <x v="22"/>
    <n v="290.93"/>
    <x v="1"/>
  </r>
  <r>
    <s v="514700 SB1149 Transition Adjustment Expense"/>
    <x v="22"/>
    <n v="4067.84"/>
    <x v="1"/>
  </r>
  <r>
    <s v="514700 SB1149 Transition Adjustment Expense"/>
    <x v="22"/>
    <n v="106.46"/>
    <x v="1"/>
  </r>
  <r>
    <s v="514700 SB1149 Transition Adjustment Expense"/>
    <x v="22"/>
    <n v="60.32"/>
    <x v="1"/>
  </r>
  <r>
    <s v="514950 M&amp;S Inventory Cost of Sales"/>
    <x v="8"/>
    <n v="297627.78000000003"/>
    <x v="1"/>
  </r>
  <r>
    <s v="515100 Coal Consumed for Generation"/>
    <x v="24"/>
    <n v="32088967.329999998"/>
    <x v="1"/>
  </r>
  <r>
    <s v="515100 Coal Consumed for Generation"/>
    <x v="24"/>
    <n v="26507450.030000001"/>
    <x v="1"/>
  </r>
  <r>
    <s v="515100 Coal Consumed for Generation"/>
    <x v="24"/>
    <n v="47281930.289999999"/>
    <x v="1"/>
  </r>
  <r>
    <s v="515100 Coal Consumed for Generation"/>
    <x v="24"/>
    <n v="20849027.449999999"/>
    <x v="1"/>
  </r>
  <r>
    <s v="515100 Coal Consumed for Generation"/>
    <x v="24"/>
    <n v="12761447.699999999"/>
    <x v="1"/>
  </r>
  <r>
    <s v="515100 Coal Consumed for Generation"/>
    <x v="24"/>
    <n v="11359985.09"/>
    <x v="1"/>
  </r>
  <r>
    <s v="515100 Coal Consumed for Generation"/>
    <x v="24"/>
    <n v="7569566.8799999999"/>
    <x v="1"/>
  </r>
  <r>
    <s v="515100 Coal Consumed for Generation"/>
    <x v="24"/>
    <n v="9258300.2400000002"/>
    <x v="1"/>
  </r>
  <r>
    <s v="515100 Coal Consumed for Generation"/>
    <x v="24"/>
    <n v="14630659.27"/>
    <x v="1"/>
  </r>
  <r>
    <s v="515100 Coal Consumed for Generation"/>
    <x v="24"/>
    <n v="13920479.98"/>
    <x v="1"/>
  </r>
  <r>
    <s v="515100 Coal Consumed for Generation"/>
    <x v="24"/>
    <n v="12927651.869999999"/>
    <x v="1"/>
  </r>
  <r>
    <s v="515100 Coal Consumed for Generation"/>
    <x v="24"/>
    <n v="22731619.109999999"/>
    <x v="1"/>
  </r>
  <r>
    <s v="515100 Coal Consumed for Generation"/>
    <x v="24"/>
    <n v="27864361.219999999"/>
    <x v="1"/>
  </r>
  <r>
    <s v="515100 Coal Consumed for Generation"/>
    <x v="24"/>
    <n v="46931426.109999999"/>
    <x v="1"/>
  </r>
  <r>
    <s v="515100 Coal Consumed for Generation"/>
    <x v="24"/>
    <n v="38347526.340000004"/>
    <x v="1"/>
  </r>
  <r>
    <s v="515100 Coal Consumed for Generation"/>
    <x v="24"/>
    <n v="45031035.380000003"/>
    <x v="1"/>
  </r>
  <r>
    <s v="515100 Coal Consumed for Generation"/>
    <x v="24"/>
    <n v="46743840.82"/>
    <x v="1"/>
  </r>
  <r>
    <s v="515100 Coal Consumed for Generation"/>
    <x v="24"/>
    <n v="21737034.960000001"/>
    <x v="1"/>
  </r>
  <r>
    <s v="515100 Coal Consumed for Generation"/>
    <x v="24"/>
    <n v="54035944.049999997"/>
    <x v="1"/>
  </r>
  <r>
    <s v="515100 Coal Consumed for Generation"/>
    <x v="24"/>
    <n v="65131775.859999999"/>
    <x v="1"/>
  </r>
  <r>
    <s v="515102 Amortization of Deferred Overburden"/>
    <x v="24"/>
    <n v="190656.24"/>
    <x v="1"/>
  </r>
  <r>
    <s v="515102 Amortization of Deferred Overburden"/>
    <x v="24"/>
    <n v="573615.6"/>
    <x v="1"/>
  </r>
  <r>
    <s v="515108 Coal Consumed - Deer Creek Abandonment"/>
    <x v="23"/>
    <n v="-57654.09"/>
    <x v="1"/>
  </r>
  <r>
    <s v="515110 Coal Billing Price Adjustment - Hunter"/>
    <x v="25"/>
    <n v="-221014.34"/>
    <x v="1"/>
  </r>
  <r>
    <s v="515110 Coal Billing Price Adjustment - Hunter"/>
    <x v="25"/>
    <n v="-936610.11"/>
    <x v="1"/>
  </r>
  <r>
    <s v="515110 Coal Billing Price Adjustment - Hunter"/>
    <x v="25"/>
    <n v="-174551.01"/>
    <x v="1"/>
  </r>
  <r>
    <s v="515110 Coal Billing Price Adjustment - Hunter"/>
    <x v="25"/>
    <n v="-182706.56"/>
    <x v="1"/>
  </r>
  <r>
    <s v="515110 Coal Billing Price Adjustment - Hunter"/>
    <x v="25"/>
    <n v="-43752.34"/>
    <x v="1"/>
  </r>
  <r>
    <s v="515115 Fuel Exp-MSHA Penalties &amp; Fines (426.3)"/>
    <x v="26"/>
    <n v="-8693.33"/>
    <x v="1"/>
  </r>
  <r>
    <s v="515122 Fuel Exp-Coal-DCM Closure Cost Amortz"/>
    <x v="25"/>
    <n v="1689936.65"/>
    <x v="1"/>
  </r>
  <r>
    <s v="515122 Fuel Exp-Coal-DCM Closure Cost Amortz"/>
    <x v="25"/>
    <n v="1768895.09"/>
    <x v="1"/>
  </r>
  <r>
    <s v="515122 Fuel Exp-Coal-DCM Closure Cost Amortz"/>
    <x v="25"/>
    <n v="407901.78"/>
    <x v="1"/>
  </r>
  <r>
    <s v="515122 Fuel Exp-Coal-DCM Closure Cost Amortz"/>
    <x v="25"/>
    <n v="417630.25"/>
    <x v="1"/>
  </r>
  <r>
    <s v="515122 Fuel Exp-Coal-DCM Closure Cost Amortz"/>
    <x v="25"/>
    <n v="423593.71"/>
    <x v="1"/>
  </r>
  <r>
    <s v="515122 Fuel Exp-Coal-DCM Closure Cost Amortz"/>
    <x v="25"/>
    <n v="578165.76000000001"/>
    <x v="1"/>
  </r>
  <r>
    <s v="515122 Fuel Exp-Coal-DCM Closure Cost Amortz"/>
    <x v="25"/>
    <n v="605179.19999999995"/>
    <x v="1"/>
  </r>
  <r>
    <s v="515122 Fuel Exp-Coal-DCM Closure Cost Amortz"/>
    <x v="25"/>
    <n v="139552.44"/>
    <x v="1"/>
  </r>
  <r>
    <s v="515122 Fuel Exp-Coal-DCM Closure Cost Amortz"/>
    <x v="25"/>
    <n v="142880.88"/>
    <x v="1"/>
  </r>
  <r>
    <s v="515122 Fuel Exp-Coal-DCM Closure Cost Amortz"/>
    <x v="25"/>
    <n v="144921"/>
    <x v="1"/>
  </r>
  <r>
    <s v="515123 Fuel Exp-Coal-DCM Closure Cost to Fuel"/>
    <x v="24"/>
    <n v="174551.01"/>
    <x v="1"/>
  </r>
  <r>
    <s v="515123 Fuel Exp-Coal-DCM Closure Cost to Fuel"/>
    <x v="24"/>
    <n v="182706.56"/>
    <x v="1"/>
  </r>
  <r>
    <s v="515123 Fuel Exp-Coal-DCM Closure Cost to Fuel"/>
    <x v="24"/>
    <n v="39223.06"/>
    <x v="1"/>
  </r>
  <r>
    <s v="515123 Fuel Exp-Coal-DCM Closure Cost to Fuel"/>
    <x v="24"/>
    <n v="25969.49"/>
    <x v="1"/>
  </r>
  <r>
    <s v="515123 Fuel Exp-Coal-DCM Closure Cost to Fuel"/>
    <x v="24"/>
    <n v="43752.34"/>
    <x v="1"/>
  </r>
  <r>
    <s v="515125 Fuel Exp-DCM UMWA Pens WD (501)-NonNPC"/>
    <x v="24"/>
    <n v="1065019.32"/>
    <x v="1"/>
  </r>
  <r>
    <s v="515125 Fuel Exp-DCM UMWA Pens WD (501)-NonNPC"/>
    <x v="24"/>
    <n v="1114779.72"/>
    <x v="1"/>
  </r>
  <r>
    <s v="515125 Fuel Exp-DCM UMWA Pens WD (501)-NonNPC"/>
    <x v="24"/>
    <n v="239318.52"/>
    <x v="1"/>
  </r>
  <r>
    <s v="515125 Fuel Exp-DCM UMWA Pens WD (501)-NonNPC"/>
    <x v="24"/>
    <n v="158452.07999999999"/>
    <x v="1"/>
  </r>
  <r>
    <s v="515125 Fuel Exp-DCM UMWA Pens WD (501)-NonNPC"/>
    <x v="24"/>
    <n v="266954.03999999998"/>
    <x v="1"/>
  </r>
  <r>
    <s v="515180 Fuel Exp-Bridger Coal-Profit (501)"/>
    <x v="24"/>
    <n v="20422427.289999999"/>
    <x v="1"/>
  </r>
  <r>
    <s v="515181 Fuel Exp-Bridger Coal-Profit (418.1)"/>
    <x v="27"/>
    <n v="-20422427.289999999"/>
    <x v="1"/>
  </r>
  <r>
    <s v="515182 Fuel Exp-Trapper Mining-Profit (501)"/>
    <x v="24"/>
    <n v="-493763.21"/>
    <x v="1"/>
  </r>
  <r>
    <s v="515183 Fuel Exp-Trapper Mining-Profit (418.1)"/>
    <x v="27"/>
    <n v="493763.21"/>
    <x v="1"/>
  </r>
  <r>
    <s v="515200 Natural Gas Consumed for Generation"/>
    <x v="19"/>
    <n v="159529111.16"/>
    <x v="1"/>
  </r>
  <r>
    <s v="515200 Natural Gas Consumed for Generation"/>
    <x v="19"/>
    <n v="174754926.08000001"/>
    <x v="1"/>
  </r>
  <r>
    <s v="515200 Natural Gas Consumed for Generation"/>
    <x v="19"/>
    <n v="144006629.38"/>
    <x v="1"/>
  </r>
  <r>
    <s v="515200 Natural Gas Consumed for Generation"/>
    <x v="19"/>
    <n v="358702.2"/>
    <x v="1"/>
  </r>
  <r>
    <s v="515200 Natural Gas Consumed for Generation"/>
    <x v="24"/>
    <n v="48111838.490000002"/>
    <x v="1"/>
  </r>
  <r>
    <s v="515200 Natural Gas Consumed for Generation"/>
    <x v="24"/>
    <n v="295720.94"/>
    <x v="1"/>
  </r>
  <r>
    <s v="515200 Natural Gas Consumed for Generation"/>
    <x v="24"/>
    <n v="9133916.8599999994"/>
    <x v="1"/>
  </r>
  <r>
    <s v="515200 Natural Gas Consumed for Generation"/>
    <x v="19"/>
    <n v="343858.69"/>
    <x v="1"/>
  </r>
  <r>
    <s v="515200 Natural Gas Consumed for Generation"/>
    <x v="19"/>
    <n v="305758.90000000002"/>
    <x v="1"/>
  </r>
  <r>
    <s v="515200 Natural Gas Consumed for Generation"/>
    <x v="19"/>
    <n v="130552421.06999999"/>
    <x v="1"/>
  </r>
  <r>
    <s v="515200 Natural Gas Consumed for Generation"/>
    <x v="19"/>
    <n v="57724723.880000003"/>
    <x v="1"/>
  </r>
  <r>
    <s v="515200 Natural Gas Consumed for Generation"/>
    <x v="24"/>
    <n v="87425.87"/>
    <x v="1"/>
  </r>
  <r>
    <s v="515200 Natural Gas Consumed for Generation"/>
    <x v="19"/>
    <n v="53540.92"/>
    <x v="1"/>
  </r>
  <r>
    <s v="515200 Natural Gas Consumed for Generation"/>
    <x v="24"/>
    <n v="2969593.21"/>
    <x v="1"/>
  </r>
  <r>
    <s v="515200 Natural Gas Consumed for Generation"/>
    <x v="24"/>
    <n v="4075917.7"/>
    <x v="1"/>
  </r>
  <r>
    <s v="515200 Natural Gas Consumed for Generation"/>
    <x v="19"/>
    <n v="-119733.48"/>
    <x v="1"/>
  </r>
  <r>
    <s v="515200 Natural Gas Consumed for Generation"/>
    <x v="19"/>
    <n v="-139429.89000000001"/>
    <x v="1"/>
  </r>
  <r>
    <s v="515201 Natural Gas Exp - Under Capital Lease"/>
    <x v="19"/>
    <n v="704100"/>
    <x v="1"/>
  </r>
  <r>
    <s v="515201 Natural Gas Exp - Under Capital Lease"/>
    <x v="19"/>
    <n v="1128180"/>
    <x v="1"/>
  </r>
  <r>
    <s v="515202 Natural Gas Exp Offset - Cap Lease Depr"/>
    <x v="17"/>
    <n v="-268991.28999999998"/>
    <x v="1"/>
  </r>
  <r>
    <s v="515202 Natural Gas Exp Offset - Cap Lease Depr"/>
    <x v="17"/>
    <n v="-300226.27"/>
    <x v="1"/>
  </r>
  <r>
    <s v="515203 Natural Gas Exp Offset - Cap Lease Int."/>
    <x v="18"/>
    <n v="-859188.71"/>
    <x v="1"/>
  </r>
  <r>
    <s v="515203 Natural Gas Exp Offset - Cap Lease Int."/>
    <x v="18"/>
    <n v="-403876.49"/>
    <x v="1"/>
  </r>
  <r>
    <s v="515220 Natural Gas Swaps - Gains/Losses"/>
    <x v="19"/>
    <n v="-63059366.719999999"/>
    <x v="1"/>
  </r>
  <r>
    <s v="515220 Natural Gas Swaps - Gains/Losses"/>
    <x v="19"/>
    <n v="-14956605"/>
    <x v="1"/>
  </r>
  <r>
    <s v="515220 Natural Gas Swaps - Gains/Losses"/>
    <x v="19"/>
    <n v="-51161428.259999998"/>
    <x v="1"/>
  </r>
  <r>
    <s v="515220 Natural Gas Swaps - Gains/Losses"/>
    <x v="19"/>
    <n v="-99061.71"/>
    <x v="1"/>
  </r>
  <r>
    <s v="515220 Natural Gas Swaps - Gains/Losses"/>
    <x v="19"/>
    <n v="-84427.08"/>
    <x v="1"/>
  </r>
  <r>
    <s v="515220 Natural Gas Swaps - Gains/Losses"/>
    <x v="19"/>
    <n v="-96871.39"/>
    <x v="1"/>
  </r>
  <r>
    <s v="515220 Natural Gas Swaps - Gains/Losses"/>
    <x v="24"/>
    <n v="-81023.53"/>
    <x v="1"/>
  </r>
  <r>
    <s v="515220 Natural Gas Swaps - Gains/Losses"/>
    <x v="24"/>
    <n v="-18177614.530000001"/>
    <x v="1"/>
  </r>
  <r>
    <s v="515220 Natural Gas Swaps - Gains/Losses"/>
    <x v="24"/>
    <n v="-3359981.84"/>
    <x v="1"/>
  </r>
  <r>
    <s v="515220 Natural Gas Swaps - Gains/Losses"/>
    <x v="19"/>
    <n v="-56234412.409999996"/>
    <x v="1"/>
  </r>
  <r>
    <s v="515220 Natural Gas Swaps - Gains/Losses"/>
    <x v="24"/>
    <n v="-1346534.45"/>
    <x v="1"/>
  </r>
  <r>
    <s v="515220 Natural Gas Swaps - Gains/Losses"/>
    <x v="24"/>
    <n v="-1823329.75"/>
    <x v="1"/>
  </r>
  <r>
    <s v="515220 Natural Gas Swaps - Gains/Losses"/>
    <x v="24"/>
    <n v="-24758.880000000001"/>
    <x v="1"/>
  </r>
  <r>
    <s v="515250 Natural Gas Expense - Accrual"/>
    <x v="19"/>
    <n v="16587710.93"/>
    <x v="1"/>
  </r>
  <r>
    <s v="515250 Natural Gas Expense - Accrual"/>
    <x v="19"/>
    <n v="20296.2"/>
    <x v="1"/>
  </r>
  <r>
    <s v="515250 Natural Gas Expense - Accrual"/>
    <x v="24"/>
    <n v="1780485.36"/>
    <x v="1"/>
  </r>
  <r>
    <s v="515250 Natural Gas Expense - Accrual"/>
    <x v="19"/>
    <n v="25600.76"/>
    <x v="1"/>
  </r>
  <r>
    <s v="515250 Natural Gas Expense - Accrual"/>
    <x v="19"/>
    <n v="31953.119999999999"/>
    <x v="1"/>
  </r>
  <r>
    <s v="515250 Natural Gas Expense - Accrual"/>
    <x v="19"/>
    <n v="21191400.66"/>
    <x v="1"/>
  </r>
  <r>
    <s v="515250 Natural Gas Expense - Accrual"/>
    <x v="19"/>
    <n v="17793220.539999999"/>
    <x v="1"/>
  </r>
  <r>
    <s v="515250 Natural Gas Expense - Accrual"/>
    <x v="24"/>
    <n v="13772438.4"/>
    <x v="1"/>
  </r>
  <r>
    <s v="515250 Natural Gas Expense - Accrual"/>
    <x v="24"/>
    <n v="-2756.18"/>
    <x v="1"/>
  </r>
  <r>
    <s v="515250 Natural Gas Expense - Accrual"/>
    <x v="19"/>
    <n v="37413479.439999998"/>
    <x v="1"/>
  </r>
  <r>
    <s v="515250 Natural Gas Expense - Accrual"/>
    <x v="19"/>
    <n v="18928317.789999999"/>
    <x v="1"/>
  </r>
  <r>
    <s v="515270 Natural Gas Swaps-Gain/Loss-Accrual"/>
    <x v="24"/>
    <n v="-736779.95"/>
    <x v="1"/>
  </r>
  <r>
    <s v="515270 Natural Gas Swaps-Gain/Loss-Accrual"/>
    <x v="19"/>
    <n v="-9213432.5"/>
    <x v="1"/>
  </r>
  <r>
    <s v="515270 Natural Gas Swaps-Gain/Loss-Accrual"/>
    <x v="24"/>
    <n v="5799.25"/>
    <x v="1"/>
  </r>
  <r>
    <s v="515270 Natural Gas Swaps-Gain/Loss-Accrual"/>
    <x v="24"/>
    <n v="-6036814.5899999999"/>
    <x v="1"/>
  </r>
  <r>
    <s v="515270 Natural Gas Swaps-Gain/Loss-Accrual"/>
    <x v="19"/>
    <n v="-8801654.7300000004"/>
    <x v="1"/>
  </r>
  <r>
    <s v="515270 Natural Gas Swaps-Gain/Loss-Accrual"/>
    <x v="19"/>
    <n v="-8105770.1299999999"/>
    <x v="1"/>
  </r>
  <r>
    <s v="515270 Natural Gas Swaps-Gain/Loss-Accrual"/>
    <x v="19"/>
    <n v="-10286904.189999999"/>
    <x v="1"/>
  </r>
  <r>
    <s v="515270 Natural Gas Swaps-Gain/Loss-Accrual"/>
    <x v="19"/>
    <n v="-17174.27"/>
    <x v="1"/>
  </r>
  <r>
    <s v="515270 Natural Gas Swaps-Gain/Loss-Accrual"/>
    <x v="19"/>
    <n v="-16271.71"/>
    <x v="1"/>
  </r>
  <r>
    <s v="515270 Natural Gas Swaps-Gain/Loss-Accrual"/>
    <x v="19"/>
    <n v="-15847.31"/>
    <x v="1"/>
  </r>
  <r>
    <s v="515900 Steam from Other Sources-Geothermal"/>
    <x v="28"/>
    <n v="5070191.0999999996"/>
    <x v="1"/>
  </r>
  <r>
    <s v="546500 Excess Net Power Costs-Deferral"/>
    <x v="16"/>
    <n v="-504423149.87"/>
    <x v="1"/>
  </r>
  <r>
    <s v="546501 Excess Net Power Costs-Amortz"/>
    <x v="16"/>
    <n v="99603628.680000007"/>
    <x v="1"/>
  </r>
  <r>
    <s v="546516 CA GHG Wholesale Obligation"/>
    <x v="16"/>
    <n v="5019351"/>
    <x v="1"/>
  </r>
  <r>
    <s v="546517 Production Tax Credit - NPC Deferral"/>
    <x v="16"/>
    <n v="-5409707"/>
    <x v="1"/>
  </r>
  <r>
    <s v="546520 Operating Reserves Expense"/>
    <x v="16"/>
    <n v="30912809.600000001"/>
    <x v="1"/>
  </r>
  <r>
    <s v="546521 REC Sales - NPC Deferral"/>
    <x v="16"/>
    <n v="67452.44"/>
    <x v="1"/>
  </r>
  <r>
    <s v="546522 RPS Compliance Purchases - Deferral"/>
    <x v="16"/>
    <n v="-1125285.72"/>
    <x v="1"/>
  </r>
  <r>
    <s v="546523 RPS Compliance Purchases-Amortz"/>
    <x v="16"/>
    <n v="784346.04"/>
    <x v="1"/>
  </r>
  <r>
    <s v="546524 Wheeling Revenues - NPC Deferral"/>
    <x v="16"/>
    <n v="28178089.460000001"/>
    <x v="1"/>
  </r>
  <r>
    <s v="546526 CA GHG Retail Obligation"/>
    <x v="16"/>
    <n v="15248612.4"/>
    <x v="1"/>
  </r>
  <r>
    <s v="546527 CA GHG Retail Obligation - Deferral"/>
    <x v="16"/>
    <n v="-15248612.4"/>
    <x v="1"/>
  </r>
  <r>
    <s v="546528 CA GHG Retail Obligation - Amortz"/>
    <x v="16"/>
    <n v="10745238.720000001"/>
    <x v="1"/>
  </r>
  <r>
    <s v="546530 ISO/PX Charges"/>
    <x v="21"/>
    <n v="34293"/>
    <x v="1"/>
  </r>
  <r>
    <s v="546536 Blue Sky REC Purchases"/>
    <x v="16"/>
    <n v="6830423.7999999998"/>
    <x v="1"/>
  </r>
  <r>
    <s v="546545 RPS Compliance Purchases"/>
    <x v="16"/>
    <n v="707366.8"/>
    <x v="1"/>
  </r>
  <r>
    <s v="546545 RPS Compliance Purchases"/>
    <x v="16"/>
    <n v="417939.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68DA40-A4A7-4C02-84D6-9C5691F2A2D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37" firstHeaderRow="1" firstDataRow="1" firstDataCol="1"/>
  <pivotFields count="4">
    <pivotField showAll="0"/>
    <pivotField axis="axisRow" showAll="0">
      <items count="34">
        <item x="17"/>
        <item m="1" x="32"/>
        <item x="11"/>
        <item x="10"/>
        <item x="7"/>
        <item x="27"/>
        <item x="26"/>
        <item x="23"/>
        <item x="18"/>
        <item x="0"/>
        <item x="1"/>
        <item x="3"/>
        <item x="2"/>
        <item x="12"/>
        <item x="4"/>
        <item x="5"/>
        <item x="13"/>
        <item x="6"/>
        <item m="1" x="29"/>
        <item x="8"/>
        <item x="9"/>
        <item x="24"/>
        <item x="28"/>
        <item x="25"/>
        <item x="19"/>
        <item x="16"/>
        <item x="22"/>
        <item x="21"/>
        <item x="20"/>
        <item m="1" x="31"/>
        <item x="15"/>
        <item x="14"/>
        <item m="1" x="30"/>
        <item t="default"/>
      </items>
    </pivotField>
    <pivotField dataField="1" numFmtId="43" showAll="0"/>
    <pivotField axis="axisRow" showAll="0" includeNewItemsInFilter="1">
      <items count="3">
        <item x="1"/>
        <item x="0"/>
        <item t="default"/>
      </items>
    </pivotField>
  </pivotFields>
  <rowFields count="2">
    <field x="3"/>
    <field x="1"/>
  </rowFields>
  <rowItems count="33">
    <i>
      <x/>
    </i>
    <i r="1">
      <x/>
    </i>
    <i r="1">
      <x v="5"/>
    </i>
    <i r="1">
      <x v="6"/>
    </i>
    <i r="1">
      <x v="7"/>
    </i>
    <i r="1">
      <x v="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>
      <x v="1"/>
    </i>
    <i r="1">
      <x v="2"/>
    </i>
    <i r="1">
      <x v="3"/>
    </i>
    <i r="1">
      <x v="4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30"/>
    </i>
    <i r="1">
      <x v="31"/>
    </i>
    <i t="grand">
      <x/>
    </i>
  </rowItems>
  <colItems count="1">
    <i/>
  </colItems>
  <dataFields count="1">
    <dataField name="Sum of Amount" fld="2" baseField="0" baseItem="0" numFmtId="164"/>
  </dataFields>
  <formats count="7"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3" count="1">
            <x v="0"/>
          </reference>
        </references>
      </pivotArea>
    </format>
    <format dxfId="3">
      <pivotArea collapsedLevelsAreSubtotals="1" fieldPosition="0">
        <references count="1">
          <reference field="3" count="1">
            <x v="0"/>
          </reference>
        </references>
      </pivotArea>
    </format>
    <format dxfId="2">
      <pivotArea collapsedLevelsAreSubtotals="1" fieldPosition="0">
        <references count="1">
          <reference field="3" count="1">
            <x v="1"/>
          </reference>
        </references>
      </pivotArea>
    </format>
    <format dxfId="1">
      <pivotArea dataOnly="0" labelOnly="1" fieldPosition="0">
        <references count="1">
          <reference field="3" count="1">
            <x v="1"/>
          </reference>
        </references>
      </pivotArea>
    </format>
    <format dxfId="0">
      <pivotArea collapsedLevelsAreSubtotals="1" fieldPosition="0">
        <references count="2">
          <reference field="1" count="1">
            <x v="18"/>
          </reference>
          <reference field="3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27BD1-ACD8-488C-8333-B0B7824BEB46}">
  <dimension ref="A1:N72"/>
  <sheetViews>
    <sheetView tabSelected="1" topLeftCell="C35" zoomScale="80" zoomScaleNormal="80" workbookViewId="0">
      <selection activeCell="D22" sqref="D22"/>
    </sheetView>
  </sheetViews>
  <sheetFormatPr defaultRowHeight="15" x14ac:dyDescent="0.25"/>
  <cols>
    <col min="2" max="2" width="39.42578125" bestFit="1" customWidth="1"/>
    <col min="3" max="3" width="39.140625" customWidth="1"/>
    <col min="4" max="4" width="23.140625" bestFit="1" customWidth="1"/>
    <col min="5" max="5" width="18.42578125" bestFit="1" customWidth="1"/>
    <col min="6" max="6" width="15.28515625" bestFit="1" customWidth="1"/>
    <col min="7" max="7" width="13.28515625" bestFit="1" customWidth="1"/>
    <col min="8" max="8" width="16" bestFit="1" customWidth="1"/>
    <col min="11" max="11" width="12" bestFit="1" customWidth="1"/>
    <col min="12" max="12" width="12.7109375" bestFit="1" customWidth="1"/>
    <col min="13" max="13" width="14" customWidth="1"/>
  </cols>
  <sheetData>
    <row r="1" spans="1:9" x14ac:dyDescent="0.25">
      <c r="B1" s="29" t="s">
        <v>378</v>
      </c>
      <c r="C1" s="30"/>
      <c r="D1" s="30"/>
      <c r="E1" s="30"/>
      <c r="F1" s="31"/>
      <c r="G1" s="31"/>
      <c r="H1" s="30"/>
      <c r="I1" s="30"/>
    </row>
    <row r="2" spans="1:9" x14ac:dyDescent="0.25">
      <c r="B2" s="29" t="s">
        <v>459</v>
      </c>
      <c r="C2" s="30"/>
      <c r="D2" s="30"/>
      <c r="E2" s="30"/>
      <c r="F2" s="31"/>
      <c r="G2" s="31"/>
      <c r="H2" s="30"/>
      <c r="I2" s="30"/>
    </row>
    <row r="3" spans="1:9" x14ac:dyDescent="0.25">
      <c r="B3" s="29" t="s">
        <v>379</v>
      </c>
      <c r="C3" s="30"/>
      <c r="D3" s="30"/>
      <c r="E3" s="30"/>
      <c r="F3" s="31"/>
      <c r="G3" s="31"/>
      <c r="H3" s="30"/>
      <c r="I3" s="30"/>
    </row>
    <row r="4" spans="1:9" x14ac:dyDescent="0.25">
      <c r="B4" s="32"/>
      <c r="C4" s="32"/>
      <c r="D4" s="32" t="s">
        <v>380</v>
      </c>
      <c r="E4" s="33" t="s">
        <v>381</v>
      </c>
      <c r="F4" s="34" t="s">
        <v>382</v>
      </c>
      <c r="G4" s="35" t="s">
        <v>383</v>
      </c>
      <c r="H4" s="36" t="s">
        <v>384</v>
      </c>
      <c r="I4" s="32"/>
    </row>
    <row r="5" spans="1:9" x14ac:dyDescent="0.25">
      <c r="B5" s="32"/>
      <c r="C5" s="32"/>
      <c r="D5" s="32" t="s">
        <v>385</v>
      </c>
      <c r="E5" s="32" t="s">
        <v>386</v>
      </c>
      <c r="F5" s="37" t="s">
        <v>387</v>
      </c>
      <c r="G5" s="35" t="s">
        <v>388</v>
      </c>
      <c r="H5" s="32"/>
      <c r="I5" s="32">
        <v>2020</v>
      </c>
    </row>
    <row r="6" spans="1:9" x14ac:dyDescent="0.25">
      <c r="B6" s="32"/>
      <c r="C6" s="32"/>
      <c r="D6" s="32" t="s">
        <v>389</v>
      </c>
      <c r="E6" s="32" t="s">
        <v>390</v>
      </c>
      <c r="F6" s="37" t="s">
        <v>391</v>
      </c>
      <c r="G6" s="35" t="s">
        <v>392</v>
      </c>
      <c r="H6" s="32" t="s">
        <v>393</v>
      </c>
      <c r="I6" s="32" t="s">
        <v>394</v>
      </c>
    </row>
    <row r="7" spans="1:9" x14ac:dyDescent="0.25">
      <c r="A7" s="38" t="s">
        <v>395</v>
      </c>
      <c r="B7" s="38" t="s">
        <v>396</v>
      </c>
      <c r="C7" s="39" t="s">
        <v>73</v>
      </c>
      <c r="D7" s="39" t="s">
        <v>397</v>
      </c>
      <c r="E7" s="39" t="s">
        <v>398</v>
      </c>
      <c r="F7" s="40" t="s">
        <v>399</v>
      </c>
      <c r="G7" s="40"/>
      <c r="H7" s="39" t="s">
        <v>400</v>
      </c>
      <c r="I7" s="32" t="s">
        <v>401</v>
      </c>
    </row>
    <row r="8" spans="1:9" x14ac:dyDescent="0.25">
      <c r="B8" s="30"/>
      <c r="C8" s="30"/>
      <c r="D8" s="30"/>
      <c r="E8" s="30"/>
      <c r="F8" s="31"/>
      <c r="G8" s="31"/>
      <c r="H8" s="30"/>
      <c r="I8" s="30"/>
    </row>
    <row r="9" spans="1:9" x14ac:dyDescent="0.25">
      <c r="A9" s="41">
        <f t="shared" ref="A9:A16" si="0">MAX(A2:A8)+1</f>
        <v>1</v>
      </c>
      <c r="B9" s="29" t="s">
        <v>402</v>
      </c>
      <c r="C9" s="25"/>
      <c r="F9" s="14"/>
      <c r="G9" s="14"/>
      <c r="I9" s="30"/>
    </row>
    <row r="10" spans="1:9" x14ac:dyDescent="0.25">
      <c r="A10" s="41">
        <f t="shared" si="0"/>
        <v>2</v>
      </c>
      <c r="B10" s="42" t="s">
        <v>403</v>
      </c>
      <c r="C10" s="43">
        <v>447.12</v>
      </c>
      <c r="D10" s="44">
        <v>0</v>
      </c>
      <c r="E10" s="44">
        <v>0</v>
      </c>
      <c r="F10" s="45">
        <f>D10+E10</f>
        <v>0</v>
      </c>
      <c r="G10" s="44">
        <v>0</v>
      </c>
      <c r="H10" s="45">
        <v>0</v>
      </c>
      <c r="I10" s="46" t="s">
        <v>404</v>
      </c>
    </row>
    <row r="11" spans="1:9" x14ac:dyDescent="0.25">
      <c r="A11" s="41">
        <f t="shared" si="0"/>
        <v>3</v>
      </c>
      <c r="B11" s="42" t="s">
        <v>405</v>
      </c>
      <c r="C11" s="43">
        <v>447.12200000000001</v>
      </c>
      <c r="D11" s="44">
        <v>0</v>
      </c>
      <c r="E11" s="44">
        <v>0</v>
      </c>
      <c r="F11" s="45">
        <f t="shared" ref="F11:F15" si="1">D11+E11</f>
        <v>0</v>
      </c>
      <c r="G11" s="44">
        <v>0</v>
      </c>
      <c r="H11" s="45">
        <v>0</v>
      </c>
      <c r="I11" s="46" t="s">
        <v>404</v>
      </c>
    </row>
    <row r="12" spans="1:9" x14ac:dyDescent="0.25">
      <c r="A12" s="41">
        <f t="shared" si="0"/>
        <v>4</v>
      </c>
      <c r="B12" s="42" t="s">
        <v>406</v>
      </c>
      <c r="C12" s="43" t="s">
        <v>407</v>
      </c>
      <c r="D12" s="3">
        <v>280165092.39999998</v>
      </c>
      <c r="E12" s="44">
        <v>0</v>
      </c>
      <c r="F12" s="45">
        <f>D12+E12</f>
        <v>280165092.39999998</v>
      </c>
      <c r="G12" s="44">
        <v>0</v>
      </c>
      <c r="H12" s="45">
        <f>F12+G12</f>
        <v>280165092.39999998</v>
      </c>
      <c r="I12" s="46" t="s">
        <v>404</v>
      </c>
    </row>
    <row r="13" spans="1:9" x14ac:dyDescent="0.25">
      <c r="A13" s="41">
        <f t="shared" si="0"/>
        <v>5</v>
      </c>
      <c r="B13" s="42" t="s">
        <v>408</v>
      </c>
      <c r="C13" s="43">
        <v>447.5</v>
      </c>
      <c r="D13" s="45">
        <v>0</v>
      </c>
      <c r="E13" s="44">
        <v>0</v>
      </c>
      <c r="F13" s="45">
        <f t="shared" si="1"/>
        <v>0</v>
      </c>
      <c r="G13" s="44">
        <v>0</v>
      </c>
      <c r="H13" s="45">
        <f>F13+G13</f>
        <v>0</v>
      </c>
      <c r="I13" s="46" t="s">
        <v>409</v>
      </c>
    </row>
    <row r="14" spans="1:9" x14ac:dyDescent="0.25">
      <c r="A14" s="41">
        <f t="shared" si="0"/>
        <v>6</v>
      </c>
      <c r="B14" s="42" t="s">
        <v>410</v>
      </c>
      <c r="C14" s="43">
        <v>447.9</v>
      </c>
      <c r="D14" s="45">
        <v>109427.09</v>
      </c>
      <c r="E14" s="45">
        <v>-109427.09</v>
      </c>
      <c r="F14" s="45">
        <f t="shared" si="1"/>
        <v>0</v>
      </c>
      <c r="G14" s="44">
        <v>0</v>
      </c>
      <c r="H14" s="45">
        <v>0</v>
      </c>
      <c r="I14" s="46" t="s">
        <v>411</v>
      </c>
    </row>
    <row r="15" spans="1:9" x14ac:dyDescent="0.25">
      <c r="A15" s="41">
        <f t="shared" si="0"/>
        <v>7</v>
      </c>
      <c r="B15" s="42" t="s">
        <v>412</v>
      </c>
      <c r="C15" s="43">
        <v>447.1</v>
      </c>
      <c r="D15" s="45">
        <v>13392207.02</v>
      </c>
      <c r="E15" s="45">
        <v>-13392207.02</v>
      </c>
      <c r="F15" s="45">
        <f t="shared" si="1"/>
        <v>0</v>
      </c>
      <c r="G15" s="44">
        <v>0</v>
      </c>
      <c r="H15" s="45">
        <v>0</v>
      </c>
      <c r="I15" s="46" t="s">
        <v>411</v>
      </c>
    </row>
    <row r="16" spans="1:9" ht="15.75" thickBot="1" x14ac:dyDescent="0.3">
      <c r="A16" s="41">
        <f t="shared" si="0"/>
        <v>8</v>
      </c>
      <c r="B16" s="29" t="s">
        <v>413</v>
      </c>
      <c r="C16" s="43"/>
      <c r="D16" s="47">
        <f>SUM(D10:D15)</f>
        <v>293666726.50999993</v>
      </c>
      <c r="E16" s="47">
        <f>SUM(E10:E15)</f>
        <v>-13501634.109999999</v>
      </c>
      <c r="F16" s="48">
        <f>SUM(F10:F15)</f>
        <v>280165092.39999998</v>
      </c>
      <c r="G16" s="48">
        <f>SUM(G10:G15)</f>
        <v>0</v>
      </c>
      <c r="H16" s="47">
        <f>SUM(H10:H15)</f>
        <v>280165092.39999998</v>
      </c>
      <c r="I16" s="46"/>
    </row>
    <row r="17" spans="1:14" ht="15.75" thickTop="1" x14ac:dyDescent="0.25">
      <c r="B17" s="49"/>
      <c r="C17" s="43"/>
      <c r="D17" s="50" t="s">
        <v>414</v>
      </c>
      <c r="E17" s="51"/>
      <c r="F17" s="50" t="s">
        <v>414</v>
      </c>
      <c r="G17" s="52"/>
      <c r="H17" s="51"/>
      <c r="I17" s="46"/>
    </row>
    <row r="18" spans="1:14" x14ac:dyDescent="0.25">
      <c r="B18" s="49"/>
      <c r="C18" s="43"/>
      <c r="D18" s="50" t="s">
        <v>415</v>
      </c>
      <c r="E18" s="51"/>
      <c r="F18" s="50" t="s">
        <v>415</v>
      </c>
      <c r="G18" s="52"/>
      <c r="H18" s="51"/>
      <c r="I18" s="46"/>
    </row>
    <row r="19" spans="1:14" x14ac:dyDescent="0.25">
      <c r="B19" s="49"/>
      <c r="C19" s="43"/>
      <c r="D19" s="50" t="s">
        <v>460</v>
      </c>
      <c r="E19" s="51"/>
      <c r="F19" s="50" t="s">
        <v>461</v>
      </c>
      <c r="G19" s="52"/>
      <c r="H19" s="51"/>
      <c r="I19" s="46"/>
    </row>
    <row r="20" spans="1:14" x14ac:dyDescent="0.25">
      <c r="B20" s="49"/>
      <c r="C20" s="43"/>
      <c r="D20" s="53"/>
      <c r="E20" s="51"/>
      <c r="F20" s="53"/>
      <c r="G20" s="52"/>
      <c r="H20" s="51"/>
      <c r="I20" s="46"/>
    </row>
    <row r="21" spans="1:14" x14ac:dyDescent="0.25">
      <c r="A21" s="41">
        <f t="shared" ref="A21:A34" si="2">MAX(A14:A20)+1</f>
        <v>9</v>
      </c>
      <c r="B21" s="29" t="s">
        <v>416</v>
      </c>
      <c r="C21" s="43"/>
      <c r="D21" s="54"/>
      <c r="E21" s="54"/>
      <c r="F21" s="14"/>
      <c r="G21" s="14"/>
      <c r="H21" s="54"/>
      <c r="I21" s="46"/>
    </row>
    <row r="22" spans="1:14" x14ac:dyDescent="0.25">
      <c r="A22" s="41">
        <f t="shared" si="2"/>
        <v>10</v>
      </c>
      <c r="B22" s="42" t="s">
        <v>417</v>
      </c>
      <c r="C22" s="43">
        <v>555.66</v>
      </c>
      <c r="D22" s="45">
        <v>0</v>
      </c>
      <c r="E22" s="45">
        <v>0</v>
      </c>
      <c r="F22" s="55">
        <f>D22+E22</f>
        <v>0</v>
      </c>
      <c r="G22" s="45">
        <v>0</v>
      </c>
      <c r="H22" s="55">
        <v>0</v>
      </c>
      <c r="I22" s="56" t="s">
        <v>404</v>
      </c>
      <c r="K22" s="57"/>
      <c r="M22" s="22"/>
      <c r="N22" s="3"/>
    </row>
    <row r="23" spans="1:14" x14ac:dyDescent="0.25">
      <c r="A23" s="41">
        <f t="shared" si="2"/>
        <v>11</v>
      </c>
      <c r="B23" s="42" t="s">
        <v>418</v>
      </c>
      <c r="C23" s="43">
        <v>555.67999999999995</v>
      </c>
      <c r="D23" s="45">
        <v>0</v>
      </c>
      <c r="E23" s="45">
        <v>0</v>
      </c>
      <c r="F23" s="55">
        <f t="shared" ref="F23:F33" si="3">D23+E23</f>
        <v>0</v>
      </c>
      <c r="G23" s="45">
        <v>0</v>
      </c>
      <c r="H23" s="55">
        <v>0</v>
      </c>
      <c r="I23" s="56" t="s">
        <v>404</v>
      </c>
    </row>
    <row r="24" spans="1:14" x14ac:dyDescent="0.25">
      <c r="A24" s="41">
        <f t="shared" si="2"/>
        <v>12</v>
      </c>
      <c r="B24" s="42" t="s">
        <v>419</v>
      </c>
      <c r="C24" s="43" t="s">
        <v>420</v>
      </c>
      <c r="D24" s="45">
        <v>0</v>
      </c>
      <c r="E24" s="45">
        <v>0</v>
      </c>
      <c r="F24" s="55">
        <f t="shared" si="3"/>
        <v>0</v>
      </c>
      <c r="G24" s="45">
        <v>0</v>
      </c>
      <c r="H24" s="55">
        <v>0</v>
      </c>
      <c r="I24" s="56" t="s">
        <v>409</v>
      </c>
      <c r="K24" s="58"/>
    </row>
    <row r="25" spans="1:14" x14ac:dyDescent="0.25">
      <c r="A25" s="41">
        <f t="shared" si="2"/>
        <v>13</v>
      </c>
      <c r="B25" s="42" t="s">
        <v>421</v>
      </c>
      <c r="C25" s="43" t="s">
        <v>462</v>
      </c>
      <c r="D25" s="55">
        <f>896744.98604*1000</f>
        <v>896744986.03999996</v>
      </c>
      <c r="E25" s="45">
        <v>-15248612.4</v>
      </c>
      <c r="F25" s="55">
        <f>D25+E25</f>
        <v>881496373.63999999</v>
      </c>
      <c r="G25" s="55">
        <v>2634131.4026187053</v>
      </c>
      <c r="H25" s="55">
        <f>F25+G25</f>
        <v>884130505.04261863</v>
      </c>
      <c r="I25" s="56" t="s">
        <v>404</v>
      </c>
    </row>
    <row r="26" spans="1:14" x14ac:dyDescent="0.25">
      <c r="A26" s="41">
        <f t="shared" si="2"/>
        <v>14</v>
      </c>
      <c r="B26" s="42" t="s">
        <v>422</v>
      </c>
      <c r="C26" s="43" t="s">
        <v>463</v>
      </c>
      <c r="D26" s="55">
        <f>13677.96359*1000</f>
        <v>13677963.59</v>
      </c>
      <c r="E26" s="45">
        <v>0</v>
      </c>
      <c r="F26" s="55">
        <f t="shared" si="3"/>
        <v>13677963.59</v>
      </c>
      <c r="G26" s="55">
        <v>-2634131.4026187053</v>
      </c>
      <c r="H26" s="55">
        <f t="shared" ref="H26:H33" si="4">F26+G26</f>
        <v>11043832.187381294</v>
      </c>
      <c r="I26" s="56" t="s">
        <v>423</v>
      </c>
      <c r="K26" s="59"/>
    </row>
    <row r="27" spans="1:14" x14ac:dyDescent="0.25">
      <c r="A27" s="41">
        <f t="shared" si="2"/>
        <v>15</v>
      </c>
      <c r="B27" s="42" t="s">
        <v>424</v>
      </c>
      <c r="C27" s="43" t="s">
        <v>425</v>
      </c>
      <c r="D27" s="55">
        <f>(69728.51648+45.66493)*1000</f>
        <v>69774181.410000011</v>
      </c>
      <c r="E27" s="45">
        <v>0</v>
      </c>
      <c r="F27" s="55">
        <f t="shared" si="3"/>
        <v>69774181.410000011</v>
      </c>
      <c r="G27" s="45">
        <v>0</v>
      </c>
      <c r="H27" s="55">
        <f t="shared" si="4"/>
        <v>69774181.410000011</v>
      </c>
      <c r="I27" s="56" t="s">
        <v>409</v>
      </c>
      <c r="K27" s="59"/>
    </row>
    <row r="28" spans="1:14" x14ac:dyDescent="0.25">
      <c r="A28" s="41">
        <f t="shared" si="2"/>
        <v>16</v>
      </c>
      <c r="B28" s="42" t="s">
        <v>426</v>
      </c>
      <c r="C28" s="43">
        <v>555.57000000000005</v>
      </c>
      <c r="D28" s="55">
        <f>-386487.05997*1000</f>
        <v>-386487059.97000003</v>
      </c>
      <c r="E28" s="60">
        <v>386487059.97000003</v>
      </c>
      <c r="F28" s="55">
        <f t="shared" si="3"/>
        <v>0</v>
      </c>
      <c r="G28" s="45">
        <v>0</v>
      </c>
      <c r="H28" s="55">
        <f t="shared" si="4"/>
        <v>0</v>
      </c>
      <c r="I28" s="56" t="s">
        <v>427</v>
      </c>
      <c r="K28" s="59"/>
    </row>
    <row r="29" spans="1:14" x14ac:dyDescent="0.25">
      <c r="A29" s="41">
        <f t="shared" si="2"/>
        <v>17</v>
      </c>
      <c r="B29" s="42" t="s">
        <v>428</v>
      </c>
      <c r="C29" s="43"/>
      <c r="D29" s="45">
        <v>0</v>
      </c>
      <c r="E29" s="45">
        <v>0</v>
      </c>
      <c r="F29" s="55">
        <f t="shared" si="3"/>
        <v>0</v>
      </c>
      <c r="G29" s="45">
        <v>0</v>
      </c>
      <c r="H29" s="55">
        <f t="shared" si="4"/>
        <v>0</v>
      </c>
      <c r="I29" s="56" t="s">
        <v>404</v>
      </c>
      <c r="M29" s="22"/>
    </row>
    <row r="30" spans="1:14" x14ac:dyDescent="0.25">
      <c r="A30" s="41">
        <f t="shared" si="2"/>
        <v>18</v>
      </c>
      <c r="B30" s="42" t="s">
        <v>429</v>
      </c>
      <c r="C30" s="43"/>
      <c r="D30" s="45">
        <v>0</v>
      </c>
      <c r="E30" s="45">
        <v>0</v>
      </c>
      <c r="F30" s="55">
        <f t="shared" si="3"/>
        <v>0</v>
      </c>
      <c r="G30" s="45">
        <v>0</v>
      </c>
      <c r="H30" s="55">
        <f t="shared" si="4"/>
        <v>0</v>
      </c>
      <c r="I30" s="56" t="s">
        <v>404</v>
      </c>
      <c r="M30" s="22"/>
    </row>
    <row r="31" spans="1:14" x14ac:dyDescent="0.25">
      <c r="A31" s="41">
        <f t="shared" si="2"/>
        <v>19</v>
      </c>
      <c r="B31" s="42" t="s">
        <v>430</v>
      </c>
      <c r="C31" s="43" t="s">
        <v>431</v>
      </c>
      <c r="D31" s="55">
        <f>7614.79062*1000</f>
        <v>7614790.6200000001</v>
      </c>
      <c r="E31" s="61">
        <v>-7614790.6200000001</v>
      </c>
      <c r="F31" s="55">
        <f t="shared" si="3"/>
        <v>0</v>
      </c>
      <c r="G31" s="45">
        <v>0</v>
      </c>
      <c r="H31" s="55">
        <f t="shared" si="4"/>
        <v>0</v>
      </c>
      <c r="I31" s="56" t="s">
        <v>427</v>
      </c>
      <c r="K31" s="59"/>
    </row>
    <row r="32" spans="1:14" x14ac:dyDescent="0.25">
      <c r="A32" s="41">
        <f t="shared" si="2"/>
        <v>20</v>
      </c>
      <c r="B32" s="42" t="s">
        <v>432</v>
      </c>
      <c r="C32" s="43" t="s">
        <v>433</v>
      </c>
      <c r="D32" s="45">
        <v>0</v>
      </c>
      <c r="E32" s="55">
        <v>0</v>
      </c>
      <c r="F32" s="55">
        <f t="shared" si="3"/>
        <v>0</v>
      </c>
      <c r="G32" s="45">
        <v>0</v>
      </c>
      <c r="H32" s="55">
        <f t="shared" si="4"/>
        <v>0</v>
      </c>
      <c r="I32" s="56" t="s">
        <v>411</v>
      </c>
      <c r="M32" s="3"/>
    </row>
    <row r="33" spans="1:9" x14ac:dyDescent="0.25">
      <c r="A33" s="41">
        <f t="shared" si="2"/>
        <v>21</v>
      </c>
      <c r="B33" s="42" t="s">
        <v>434</v>
      </c>
      <c r="C33" s="43"/>
      <c r="D33" s="45">
        <v>0</v>
      </c>
      <c r="E33" s="45">
        <v>0</v>
      </c>
      <c r="F33" s="55">
        <f t="shared" si="3"/>
        <v>0</v>
      </c>
      <c r="G33" s="55">
        <v>-51803368.630535588</v>
      </c>
      <c r="H33" s="55">
        <f t="shared" si="4"/>
        <v>-51803368.630535588</v>
      </c>
      <c r="I33" s="56" t="s">
        <v>404</v>
      </c>
    </row>
    <row r="34" spans="1:9" ht="15.75" thickBot="1" x14ac:dyDescent="0.3">
      <c r="A34" s="41">
        <f t="shared" si="2"/>
        <v>22</v>
      </c>
      <c r="B34" s="29" t="s">
        <v>435</v>
      </c>
      <c r="C34" s="62"/>
      <c r="D34" s="63">
        <f>SUM(D22:D33)</f>
        <v>601324861.68999994</v>
      </c>
      <c r="E34" s="64">
        <f>SUM(E22:E33)</f>
        <v>363623656.95000005</v>
      </c>
      <c r="F34" s="64">
        <f>SUM(F22:F33)</f>
        <v>964948518.63999999</v>
      </c>
      <c r="G34" s="64">
        <f>SUM(G22:G33)</f>
        <v>-51803368.630535588</v>
      </c>
      <c r="H34" s="63">
        <f>SUM(H22:H33)</f>
        <v>913145150.00946426</v>
      </c>
      <c r="I34" s="46"/>
    </row>
    <row r="35" spans="1:9" ht="15.75" thickTop="1" x14ac:dyDescent="0.25">
      <c r="B35" s="49"/>
      <c r="C35" s="43"/>
      <c r="D35" s="50" t="s">
        <v>414</v>
      </c>
      <c r="E35" s="22"/>
      <c r="F35" s="50" t="s">
        <v>414</v>
      </c>
      <c r="G35" s="22"/>
      <c r="H35" s="54"/>
      <c r="I35" s="46"/>
    </row>
    <row r="36" spans="1:9" x14ac:dyDescent="0.25">
      <c r="B36" s="49"/>
      <c r="C36" s="43"/>
      <c r="D36" s="50" t="s">
        <v>415</v>
      </c>
      <c r="E36" s="22"/>
      <c r="F36" s="50" t="s">
        <v>415</v>
      </c>
      <c r="G36" s="22"/>
      <c r="H36" s="54"/>
      <c r="I36" s="78"/>
    </row>
    <row r="37" spans="1:9" x14ac:dyDescent="0.25">
      <c r="B37" s="49"/>
      <c r="C37" s="43"/>
      <c r="D37" s="50" t="s">
        <v>464</v>
      </c>
      <c r="E37" s="22"/>
      <c r="F37" s="50" t="s">
        <v>464</v>
      </c>
      <c r="G37" s="22"/>
      <c r="H37" s="54"/>
      <c r="I37" s="46"/>
    </row>
    <row r="38" spans="1:9" x14ac:dyDescent="0.25">
      <c r="B38" s="29"/>
      <c r="C38" s="43"/>
      <c r="D38" s="54"/>
      <c r="E38" s="22"/>
      <c r="F38" s="50" t="s">
        <v>465</v>
      </c>
      <c r="G38" s="22"/>
      <c r="H38" s="54"/>
      <c r="I38" s="46"/>
    </row>
    <row r="39" spans="1:9" x14ac:dyDescent="0.25">
      <c r="B39" s="30"/>
      <c r="C39" s="43"/>
      <c r="D39" s="54"/>
      <c r="E39" s="54"/>
      <c r="F39" s="22"/>
      <c r="G39" s="22"/>
      <c r="H39" s="54"/>
      <c r="I39" s="46"/>
    </row>
    <row r="40" spans="1:9" x14ac:dyDescent="0.25">
      <c r="A40" s="41">
        <f t="shared" ref="A40:A45" si="5">MAX(A33:A39)+1</f>
        <v>23</v>
      </c>
      <c r="B40" s="29" t="s">
        <v>436</v>
      </c>
      <c r="C40" s="43"/>
      <c r="D40" s="54"/>
      <c r="E40" s="54"/>
      <c r="F40" s="14"/>
      <c r="G40" s="14"/>
      <c r="H40" s="54"/>
      <c r="I40" s="46"/>
    </row>
    <row r="41" spans="1:9" x14ac:dyDescent="0.25">
      <c r="A41" s="41">
        <f t="shared" si="5"/>
        <v>24</v>
      </c>
      <c r="B41" s="42" t="s">
        <v>437</v>
      </c>
      <c r="C41" s="43">
        <v>565.26</v>
      </c>
      <c r="D41" s="45">
        <v>0</v>
      </c>
      <c r="E41" s="45">
        <v>0</v>
      </c>
      <c r="F41" s="55">
        <f>D41+E41</f>
        <v>0</v>
      </c>
      <c r="G41" s="45">
        <v>0</v>
      </c>
      <c r="H41" s="55">
        <f>F41+G41</f>
        <v>0</v>
      </c>
      <c r="I41" s="56" t="s">
        <v>404</v>
      </c>
    </row>
    <row r="42" spans="1:9" x14ac:dyDescent="0.25">
      <c r="A42" s="41">
        <f t="shared" si="5"/>
        <v>25</v>
      </c>
      <c r="B42" s="42" t="s">
        <v>438</v>
      </c>
      <c r="C42" s="43">
        <v>565.27</v>
      </c>
      <c r="D42" s="45">
        <v>0</v>
      </c>
      <c r="E42" s="45">
        <v>0</v>
      </c>
      <c r="F42" s="55">
        <f t="shared" ref="F42:F44" si="6">D42+E42</f>
        <v>0</v>
      </c>
      <c r="G42" s="45">
        <v>0</v>
      </c>
      <c r="H42" s="55">
        <f t="shared" ref="H42:H44" si="7">F42+G42</f>
        <v>0</v>
      </c>
      <c r="I42" s="56" t="s">
        <v>404</v>
      </c>
    </row>
    <row r="43" spans="1:9" x14ac:dyDescent="0.25">
      <c r="A43" s="41">
        <f t="shared" si="5"/>
        <v>26</v>
      </c>
      <c r="B43" s="42" t="s">
        <v>421</v>
      </c>
      <c r="C43" s="43" t="s">
        <v>439</v>
      </c>
      <c r="D43" s="65">
        <v>140205175.28000003</v>
      </c>
      <c r="E43" s="45">
        <v>0</v>
      </c>
      <c r="F43" s="55">
        <f t="shared" si="6"/>
        <v>140205175.28000003</v>
      </c>
      <c r="G43" s="45">
        <v>0</v>
      </c>
      <c r="H43" s="55">
        <f t="shared" si="7"/>
        <v>140205175.28000003</v>
      </c>
      <c r="I43" s="56" t="s">
        <v>404</v>
      </c>
    </row>
    <row r="44" spans="1:9" x14ac:dyDescent="0.25">
      <c r="A44" s="41">
        <f t="shared" si="5"/>
        <v>27</v>
      </c>
      <c r="B44" s="42" t="s">
        <v>440</v>
      </c>
      <c r="C44" s="43">
        <v>565.25</v>
      </c>
      <c r="D44" s="65">
        <v>23030080.080000002</v>
      </c>
      <c r="E44" s="45">
        <v>0</v>
      </c>
      <c r="F44" s="55">
        <f t="shared" si="6"/>
        <v>23030080.080000002</v>
      </c>
      <c r="G44" s="45">
        <v>0</v>
      </c>
      <c r="H44" s="55">
        <f t="shared" si="7"/>
        <v>23030080.080000002</v>
      </c>
      <c r="I44" s="46" t="s">
        <v>409</v>
      </c>
    </row>
    <row r="45" spans="1:9" ht="15.75" thickBot="1" x14ac:dyDescent="0.3">
      <c r="A45" s="41">
        <f t="shared" si="5"/>
        <v>28</v>
      </c>
      <c r="B45" s="29" t="s">
        <v>441</v>
      </c>
      <c r="C45" s="43"/>
      <c r="D45" s="63">
        <f>SUM(D41:D44)</f>
        <v>163235255.36000004</v>
      </c>
      <c r="E45" s="66">
        <v>0</v>
      </c>
      <c r="F45" s="64">
        <f>SUM(F41:F44)</f>
        <v>163235255.36000004</v>
      </c>
      <c r="G45" s="64">
        <f>SUM(G41:G44)</f>
        <v>0</v>
      </c>
      <c r="H45" s="63">
        <f>SUM(H41:H44)</f>
        <v>163235255.36000004</v>
      </c>
      <c r="I45" s="46"/>
    </row>
    <row r="46" spans="1:9" ht="15.75" thickTop="1" x14ac:dyDescent="0.25">
      <c r="B46" s="29"/>
      <c r="C46" s="43"/>
      <c r="D46" s="50" t="s">
        <v>414</v>
      </c>
      <c r="E46" s="67"/>
      <c r="F46" s="50" t="s">
        <v>414</v>
      </c>
      <c r="G46" s="22"/>
      <c r="H46" s="54"/>
      <c r="I46" s="46"/>
    </row>
    <row r="47" spans="1:9" x14ac:dyDescent="0.25">
      <c r="B47" s="29"/>
      <c r="C47" s="43"/>
      <c r="D47" s="50" t="s">
        <v>415</v>
      </c>
      <c r="E47" s="67"/>
      <c r="F47" s="50" t="s">
        <v>415</v>
      </c>
      <c r="G47" s="22"/>
      <c r="H47" s="54"/>
      <c r="I47" s="46"/>
    </row>
    <row r="48" spans="1:9" x14ac:dyDescent="0.25">
      <c r="B48" s="29"/>
      <c r="C48" s="43"/>
      <c r="D48" s="50" t="s">
        <v>468</v>
      </c>
      <c r="E48" s="67"/>
      <c r="F48" s="50" t="s">
        <v>468</v>
      </c>
      <c r="G48" s="22"/>
      <c r="H48" s="54"/>
      <c r="I48" s="46"/>
    </row>
    <row r="49" spans="1:9" x14ac:dyDescent="0.25">
      <c r="B49" s="29"/>
      <c r="C49" s="43"/>
      <c r="D49" s="54"/>
      <c r="E49" s="67"/>
      <c r="F49" s="22"/>
      <c r="G49" s="22"/>
      <c r="H49" s="54"/>
      <c r="I49" s="46"/>
    </row>
    <row r="50" spans="1:9" x14ac:dyDescent="0.25">
      <c r="A50" s="41">
        <f t="shared" ref="A50:A56" si="8">MAX(A43:A49)+1</f>
        <v>29</v>
      </c>
      <c r="B50" s="29" t="s">
        <v>442</v>
      </c>
      <c r="C50" s="43"/>
      <c r="D50" s="54"/>
      <c r="E50" s="54"/>
      <c r="F50" s="14"/>
      <c r="G50" s="14"/>
      <c r="H50" s="54"/>
      <c r="I50" s="46"/>
    </row>
    <row r="51" spans="1:9" x14ac:dyDescent="0.25">
      <c r="A51" s="41">
        <f t="shared" si="8"/>
        <v>30</v>
      </c>
      <c r="B51" s="42" t="s">
        <v>443</v>
      </c>
      <c r="C51" s="43">
        <v>501.12</v>
      </c>
      <c r="D51" s="65">
        <v>190656.24</v>
      </c>
      <c r="E51" s="45">
        <v>0</v>
      </c>
      <c r="F51" s="55">
        <f>D51+E51</f>
        <v>190656.24</v>
      </c>
      <c r="G51" s="45">
        <v>0</v>
      </c>
      <c r="H51" s="55">
        <f>F51+G51</f>
        <v>190656.24</v>
      </c>
      <c r="I51" s="46" t="s">
        <v>444</v>
      </c>
    </row>
    <row r="52" spans="1:9" x14ac:dyDescent="0.25">
      <c r="A52" s="41">
        <f t="shared" si="8"/>
        <v>31</v>
      </c>
      <c r="B52" s="42" t="s">
        <v>445</v>
      </c>
      <c r="C52" s="43">
        <v>501.12</v>
      </c>
      <c r="D52" s="65">
        <v>573615.6</v>
      </c>
      <c r="E52" s="45">
        <v>0</v>
      </c>
      <c r="F52" s="55">
        <f t="shared" ref="F52:F58" si="9">D52+E52</f>
        <v>573615.6</v>
      </c>
      <c r="G52" s="45">
        <v>0</v>
      </c>
      <c r="H52" s="55">
        <f t="shared" ref="H52:H58" si="10">F52+G52</f>
        <v>573615.6</v>
      </c>
      <c r="I52" s="46" t="s">
        <v>446</v>
      </c>
    </row>
    <row r="53" spans="1:9" x14ac:dyDescent="0.25">
      <c r="A53" s="41">
        <f t="shared" si="8"/>
        <v>32</v>
      </c>
      <c r="B53" s="42" t="s">
        <v>447</v>
      </c>
      <c r="C53" s="43">
        <v>501.1</v>
      </c>
      <c r="D53" s="51">
        <v>577545646.90999997</v>
      </c>
      <c r="E53" s="45">
        <v>0</v>
      </c>
      <c r="F53" s="55">
        <f t="shared" si="9"/>
        <v>577545646.90999997</v>
      </c>
      <c r="G53" s="45">
        <v>0</v>
      </c>
      <c r="H53" s="55">
        <f t="shared" si="10"/>
        <v>577545646.90999997</v>
      </c>
      <c r="I53" s="46" t="s">
        <v>409</v>
      </c>
    </row>
    <row r="54" spans="1:9" x14ac:dyDescent="0.25">
      <c r="A54" s="41">
        <f t="shared" si="8"/>
        <v>33</v>
      </c>
      <c r="B54" s="42" t="s">
        <v>448</v>
      </c>
      <c r="C54" s="43">
        <v>501.35</v>
      </c>
      <c r="D54" s="65">
        <v>48643542.380000003</v>
      </c>
      <c r="E54" s="45">
        <v>0</v>
      </c>
      <c r="F54" s="55">
        <f t="shared" si="9"/>
        <v>48643542.380000003</v>
      </c>
      <c r="G54" s="45">
        <v>0</v>
      </c>
      <c r="H54" s="55">
        <f t="shared" si="10"/>
        <v>48643542.380000003</v>
      </c>
      <c r="I54" s="46" t="s">
        <v>409</v>
      </c>
    </row>
    <row r="55" spans="1:9" x14ac:dyDescent="0.25">
      <c r="A55" s="41">
        <f t="shared" si="8"/>
        <v>34</v>
      </c>
      <c r="B55" s="42" t="s">
        <v>449</v>
      </c>
      <c r="C55" s="43">
        <v>503</v>
      </c>
      <c r="D55" s="65">
        <v>6037863.1799999997</v>
      </c>
      <c r="E55" s="45">
        <v>0</v>
      </c>
      <c r="F55" s="55">
        <f t="shared" si="9"/>
        <v>6037863.1799999997</v>
      </c>
      <c r="G55" s="45">
        <v>0</v>
      </c>
      <c r="H55" s="55">
        <f t="shared" si="10"/>
        <v>6037863.1799999997</v>
      </c>
      <c r="I55" s="46" t="s">
        <v>409</v>
      </c>
    </row>
    <row r="56" spans="1:9" x14ac:dyDescent="0.25">
      <c r="A56" s="41">
        <f t="shared" si="8"/>
        <v>35</v>
      </c>
      <c r="B56" s="42" t="s">
        <v>450</v>
      </c>
      <c r="C56" s="43">
        <v>547.1</v>
      </c>
      <c r="D56" s="65">
        <v>562162331.39999998</v>
      </c>
      <c r="E56" s="45">
        <v>0</v>
      </c>
      <c r="F56" s="55">
        <f t="shared" si="9"/>
        <v>562162331.39999998</v>
      </c>
      <c r="G56" s="45">
        <v>0</v>
      </c>
      <c r="H56" s="55">
        <f t="shared" si="10"/>
        <v>562162331.39999998</v>
      </c>
      <c r="I56" s="46" t="s">
        <v>409</v>
      </c>
    </row>
    <row r="57" spans="1:9" x14ac:dyDescent="0.25">
      <c r="A57" s="41">
        <f>MAX(A52:A56)+1</f>
        <v>36</v>
      </c>
      <c r="B57" s="42" t="s">
        <v>451</v>
      </c>
      <c r="C57" s="43">
        <v>501.15</v>
      </c>
      <c r="D57" s="65">
        <v>466202.46</v>
      </c>
      <c r="E57" s="68">
        <f>-D57</f>
        <v>-466202.46</v>
      </c>
      <c r="F57" s="55">
        <f t="shared" si="9"/>
        <v>0</v>
      </c>
      <c r="G57" s="45">
        <v>0</v>
      </c>
      <c r="H57" s="55">
        <f t="shared" si="10"/>
        <v>0</v>
      </c>
      <c r="I57" s="46" t="s">
        <v>411</v>
      </c>
    </row>
    <row r="58" spans="1:9" x14ac:dyDescent="0.25">
      <c r="A58" s="41">
        <f>MAX(A54:A57)+1</f>
        <v>37</v>
      </c>
      <c r="B58" s="42" t="s">
        <v>452</v>
      </c>
      <c r="C58" s="43" t="s">
        <v>453</v>
      </c>
      <c r="D58" s="65">
        <v>42225333.329999998</v>
      </c>
      <c r="E58" s="68">
        <v>-39380809.649999999</v>
      </c>
      <c r="F58" s="55">
        <f t="shared" si="9"/>
        <v>2844523.6799999997</v>
      </c>
      <c r="G58" s="45">
        <v>0</v>
      </c>
      <c r="H58" s="55">
        <f t="shared" si="10"/>
        <v>2844523.6799999997</v>
      </c>
      <c r="I58" s="46" t="s">
        <v>409</v>
      </c>
    </row>
    <row r="59" spans="1:9" ht="15.75" thickBot="1" x14ac:dyDescent="0.3">
      <c r="A59" s="41">
        <f>MAX(A56:A58)+1</f>
        <v>38</v>
      </c>
      <c r="B59" s="29" t="s">
        <v>454</v>
      </c>
      <c r="C59" s="30"/>
      <c r="D59" s="63">
        <f>SUM(D51:D58)</f>
        <v>1237845191.5</v>
      </c>
      <c r="E59" s="63">
        <f>SUM(E51:E58)</f>
        <v>-39847012.109999999</v>
      </c>
      <c r="F59" s="64">
        <f>SUM(F51:F58)</f>
        <v>1197998179.3900001</v>
      </c>
      <c r="G59" s="64">
        <f>SUM(G51:G58)</f>
        <v>0</v>
      </c>
      <c r="H59" s="63">
        <f>SUM(H51:H58)</f>
        <v>1197998179.3900001</v>
      </c>
      <c r="I59" s="46"/>
    </row>
    <row r="60" spans="1:9" ht="15.75" thickTop="1" x14ac:dyDescent="0.25">
      <c r="B60" s="29"/>
      <c r="C60" s="30"/>
      <c r="D60" s="50" t="s">
        <v>414</v>
      </c>
      <c r="E60" s="54"/>
      <c r="F60" s="50" t="s">
        <v>414</v>
      </c>
      <c r="G60" s="22"/>
      <c r="H60" s="54"/>
      <c r="I60" s="46"/>
    </row>
    <row r="61" spans="1:9" x14ac:dyDescent="0.25">
      <c r="B61" s="29"/>
      <c r="C61" s="69"/>
      <c r="D61" s="50" t="s">
        <v>455</v>
      </c>
      <c r="E61" s="54"/>
      <c r="F61" s="50" t="s">
        <v>455</v>
      </c>
      <c r="G61" s="22"/>
      <c r="H61" s="54"/>
      <c r="I61" s="46"/>
    </row>
    <row r="62" spans="1:9" x14ac:dyDescent="0.25">
      <c r="B62" s="29"/>
      <c r="C62" s="70"/>
      <c r="D62" s="50" t="s">
        <v>466</v>
      </c>
      <c r="E62" s="54"/>
      <c r="F62" s="50" t="s">
        <v>467</v>
      </c>
      <c r="G62" s="22"/>
      <c r="H62" s="54"/>
      <c r="I62" s="46"/>
    </row>
    <row r="63" spans="1:9" x14ac:dyDescent="0.25">
      <c r="B63" s="29"/>
      <c r="C63" s="70"/>
      <c r="D63" s="54"/>
      <c r="E63" s="54"/>
      <c r="F63" s="22"/>
      <c r="G63" s="22"/>
      <c r="H63" s="54"/>
      <c r="I63" s="46"/>
    </row>
    <row r="64" spans="1:9" ht="15.75" thickBot="1" x14ac:dyDescent="0.3">
      <c r="A64" s="41">
        <f>MAX(A58:A63)+1</f>
        <v>39</v>
      </c>
      <c r="B64" s="32" t="s">
        <v>456</v>
      </c>
      <c r="C64" s="29"/>
      <c r="D64" s="71">
        <f>D34+D45+D59-D16</f>
        <v>1708738582.04</v>
      </c>
      <c r="E64" s="71">
        <f>E34+E45+E59-E16</f>
        <v>337278278.95000005</v>
      </c>
      <c r="F64" s="72">
        <f>F34+F45+F59-F16</f>
        <v>2046016860.9900002</v>
      </c>
      <c r="G64" s="72">
        <f>G34+G45+G59-G16</f>
        <v>-51803368.630535588</v>
      </c>
      <c r="H64" s="71">
        <f>H34+H45+H59-H16</f>
        <v>1994213492.3594642</v>
      </c>
      <c r="I64" s="32"/>
    </row>
    <row r="65" spans="1:8" ht="15.75" thickTop="1" x14ac:dyDescent="0.25">
      <c r="D65" s="51" t="s">
        <v>457</v>
      </c>
      <c r="E65" s="73" t="s">
        <v>457</v>
      </c>
      <c r="F65" s="74" t="s">
        <v>457</v>
      </c>
      <c r="G65" s="35" t="s">
        <v>458</v>
      </c>
      <c r="H65" s="74"/>
    </row>
    <row r="66" spans="1:8" x14ac:dyDescent="0.25">
      <c r="F66" s="2"/>
    </row>
    <row r="67" spans="1:8" x14ac:dyDescent="0.25">
      <c r="A67" s="1"/>
      <c r="F67" s="75"/>
      <c r="H67" s="3"/>
    </row>
    <row r="68" spans="1:8" x14ac:dyDescent="0.25">
      <c r="A68" s="42"/>
      <c r="F68" s="76"/>
      <c r="H68" s="2"/>
    </row>
    <row r="69" spans="1:8" x14ac:dyDescent="0.25">
      <c r="D69" s="77"/>
      <c r="H69" s="3"/>
    </row>
    <row r="70" spans="1:8" x14ac:dyDescent="0.25">
      <c r="D70" s="77"/>
    </row>
    <row r="71" spans="1:8" x14ac:dyDescent="0.25">
      <c r="D71" s="77"/>
    </row>
    <row r="72" spans="1:8" x14ac:dyDescent="0.25">
      <c r="D72" s="77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A5AE-725A-4ED9-BBE8-1AEF95641756}">
  <dimension ref="A1:C83"/>
  <sheetViews>
    <sheetView zoomScale="85" zoomScaleNormal="85" workbookViewId="0">
      <selection activeCell="F32" sqref="F32"/>
    </sheetView>
  </sheetViews>
  <sheetFormatPr defaultRowHeight="15" x14ac:dyDescent="0.25"/>
  <cols>
    <col min="1" max="1" width="62.5703125" bestFit="1" customWidth="1"/>
    <col min="2" max="2" width="16.28515625" style="2" bestFit="1" customWidth="1"/>
  </cols>
  <sheetData>
    <row r="1" spans="1:3" x14ac:dyDescent="0.25">
      <c r="A1" s="1" t="s">
        <v>377</v>
      </c>
    </row>
    <row r="4" spans="1:3" x14ac:dyDescent="0.25">
      <c r="A4" t="s">
        <v>0</v>
      </c>
      <c r="B4" s="3" t="s">
        <v>1</v>
      </c>
    </row>
    <row r="5" spans="1:3" x14ac:dyDescent="0.25">
      <c r="A5" s="4" t="s">
        <v>2</v>
      </c>
      <c r="B5" s="5">
        <v>1978738382.6699998</v>
      </c>
    </row>
    <row r="6" spans="1:3" x14ac:dyDescent="0.25">
      <c r="A6" s="6" t="s">
        <v>3</v>
      </c>
      <c r="B6" s="3">
        <v>-936127.73</v>
      </c>
    </row>
    <row r="7" spans="1:3" x14ac:dyDescent="0.25">
      <c r="A7" s="6" t="s">
        <v>4</v>
      </c>
      <c r="B7" s="3">
        <v>-19928664.079999998</v>
      </c>
    </row>
    <row r="8" spans="1:3" x14ac:dyDescent="0.25">
      <c r="A8" s="6" t="s">
        <v>5</v>
      </c>
      <c r="B8" s="3">
        <v>-8693.33</v>
      </c>
    </row>
    <row r="9" spans="1:3" x14ac:dyDescent="0.25">
      <c r="A9" s="6" t="s">
        <v>6</v>
      </c>
      <c r="B9" s="3">
        <v>-118759.76999999999</v>
      </c>
    </row>
    <row r="10" spans="1:3" x14ac:dyDescent="0.25">
      <c r="A10" s="6" t="s">
        <v>7</v>
      </c>
      <c r="B10" s="3">
        <v>-1265740.5899999999</v>
      </c>
    </row>
    <row r="11" spans="1:3" x14ac:dyDescent="0.25">
      <c r="A11" s="6" t="s">
        <v>8</v>
      </c>
      <c r="B11" s="3">
        <v>297627.78000000003</v>
      </c>
    </row>
    <row r="12" spans="1:3" x14ac:dyDescent="0.25">
      <c r="A12" s="6" t="s">
        <v>9</v>
      </c>
      <c r="B12" s="3">
        <v>650357234.41999996</v>
      </c>
      <c r="C12" s="7" t="s">
        <v>10</v>
      </c>
    </row>
    <row r="13" spans="1:3" x14ac:dyDescent="0.25">
      <c r="A13" s="6" t="s">
        <v>11</v>
      </c>
      <c r="B13" s="3">
        <v>5070191.0999999996</v>
      </c>
      <c r="C13" s="7" t="s">
        <v>12</v>
      </c>
    </row>
    <row r="14" spans="1:3" x14ac:dyDescent="0.25">
      <c r="A14" s="6" t="s">
        <v>13</v>
      </c>
      <c r="B14" s="3">
        <v>4760022.4000000004</v>
      </c>
    </row>
    <row r="15" spans="1:3" x14ac:dyDescent="0.25">
      <c r="A15" s="6" t="s">
        <v>14</v>
      </c>
      <c r="B15" s="3">
        <v>562162331.39999998</v>
      </c>
      <c r="C15" s="7" t="s">
        <v>15</v>
      </c>
    </row>
    <row r="16" spans="1:3" x14ac:dyDescent="0.25">
      <c r="A16" s="6" t="s">
        <v>16</v>
      </c>
      <c r="B16" s="3">
        <v>601324861.69000018</v>
      </c>
      <c r="C16" s="7" t="s">
        <v>17</v>
      </c>
    </row>
    <row r="17" spans="1:3" x14ac:dyDescent="0.25">
      <c r="A17" s="6" t="s">
        <v>18</v>
      </c>
      <c r="B17" s="3">
        <v>10870994.360000001</v>
      </c>
    </row>
    <row r="18" spans="1:3" x14ac:dyDescent="0.25">
      <c r="A18" s="6" t="s">
        <v>19</v>
      </c>
      <c r="B18" s="3">
        <v>163235255.36000001</v>
      </c>
      <c r="C18" s="7" t="s">
        <v>20</v>
      </c>
    </row>
    <row r="19" spans="1:3" x14ac:dyDescent="0.25">
      <c r="A19" s="6" t="s">
        <v>21</v>
      </c>
      <c r="B19" s="3">
        <v>2917849.6599999997</v>
      </c>
    </row>
    <row r="20" spans="1:3" x14ac:dyDescent="0.25">
      <c r="A20" s="8" t="s">
        <v>22</v>
      </c>
      <c r="B20" s="5">
        <v>-5678551779.5900049</v>
      </c>
    </row>
    <row r="21" spans="1:3" x14ac:dyDescent="0.25">
      <c r="A21" s="6" t="s">
        <v>23</v>
      </c>
      <c r="B21" s="3">
        <v>-99.97</v>
      </c>
    </row>
    <row r="22" spans="1:3" x14ac:dyDescent="0.25">
      <c r="A22" s="6" t="s">
        <v>24</v>
      </c>
      <c r="B22" s="3">
        <v>-1154955.72</v>
      </c>
    </row>
    <row r="23" spans="1:3" x14ac:dyDescent="0.25">
      <c r="A23" s="6" t="s">
        <v>25</v>
      </c>
      <c r="B23" s="3">
        <v>-424726.41000000003</v>
      </c>
    </row>
    <row r="24" spans="1:3" x14ac:dyDescent="0.25">
      <c r="A24" s="6" t="s">
        <v>26</v>
      </c>
      <c r="B24" s="3">
        <v>-2078412458.4699998</v>
      </c>
    </row>
    <row r="25" spans="1:3" x14ac:dyDescent="0.25">
      <c r="A25" s="6" t="s">
        <v>27</v>
      </c>
      <c r="B25" s="3">
        <v>-3003620676.6000051</v>
      </c>
    </row>
    <row r="26" spans="1:3" x14ac:dyDescent="0.25">
      <c r="A26" s="6" t="s">
        <v>28</v>
      </c>
      <c r="B26" s="3">
        <v>-14513893.73</v>
      </c>
    </row>
    <row r="27" spans="1:3" x14ac:dyDescent="0.25">
      <c r="A27" s="6" t="s">
        <v>29</v>
      </c>
      <c r="B27" s="3">
        <v>-293666726.51000005</v>
      </c>
      <c r="C27" s="7" t="s">
        <v>30</v>
      </c>
    </row>
    <row r="28" spans="1:3" x14ac:dyDescent="0.25">
      <c r="A28" s="6" t="s">
        <v>31</v>
      </c>
      <c r="B28" s="3">
        <v>-3239918</v>
      </c>
    </row>
    <row r="29" spans="1:3" x14ac:dyDescent="0.25">
      <c r="A29" s="6" t="s">
        <v>32</v>
      </c>
      <c r="B29" s="3">
        <v>-8373235.7699999921</v>
      </c>
    </row>
    <row r="30" spans="1:3" x14ac:dyDescent="0.25">
      <c r="A30" s="6" t="s">
        <v>33</v>
      </c>
      <c r="B30" s="3">
        <v>-7685047.2099999962</v>
      </c>
    </row>
    <row r="31" spans="1:3" x14ac:dyDescent="0.25">
      <c r="A31" s="6" t="s">
        <v>34</v>
      </c>
      <c r="B31" s="3">
        <v>-4980</v>
      </c>
    </row>
    <row r="32" spans="1:3" x14ac:dyDescent="0.25">
      <c r="A32" s="6" t="s">
        <v>35</v>
      </c>
      <c r="B32" s="3">
        <v>-19493725.420000006</v>
      </c>
    </row>
    <row r="33" spans="1:3" x14ac:dyDescent="0.25">
      <c r="A33" s="6" t="s">
        <v>8</v>
      </c>
      <c r="B33" s="3">
        <v>-50681255.350000009</v>
      </c>
    </row>
    <row r="34" spans="1:3" x14ac:dyDescent="0.25">
      <c r="A34" s="6" t="s">
        <v>36</v>
      </c>
      <c r="B34" s="3">
        <v>-187147115.12000003</v>
      </c>
    </row>
    <row r="35" spans="1:3" x14ac:dyDescent="0.25">
      <c r="A35" s="6" t="s">
        <v>37</v>
      </c>
      <c r="B35" s="3">
        <v>-870662.65999999992</v>
      </c>
    </row>
    <row r="36" spans="1:3" x14ac:dyDescent="0.25">
      <c r="A36" s="6" t="s">
        <v>38</v>
      </c>
      <c r="B36" s="3">
        <v>-9262302.6500000004</v>
      </c>
    </row>
    <row r="37" spans="1:3" x14ac:dyDescent="0.25">
      <c r="A37" s="9" t="s">
        <v>39</v>
      </c>
      <c r="B37" s="3">
        <v>-3699813396.9200053</v>
      </c>
    </row>
    <row r="38" spans="1:3" x14ac:dyDescent="0.25">
      <c r="B38"/>
    </row>
    <row r="39" spans="1:3" x14ac:dyDescent="0.25">
      <c r="B39"/>
    </row>
    <row r="40" spans="1:3" x14ac:dyDescent="0.25">
      <c r="B40"/>
    </row>
    <row r="41" spans="1:3" x14ac:dyDescent="0.25">
      <c r="A41" s="10" t="s">
        <v>40</v>
      </c>
      <c r="B41" s="11"/>
    </row>
    <row r="42" spans="1:3" x14ac:dyDescent="0.25">
      <c r="A42" s="12" t="s">
        <v>41</v>
      </c>
      <c r="B42" s="3"/>
    </row>
    <row r="43" spans="1:3" x14ac:dyDescent="0.25">
      <c r="A43" s="13" t="s">
        <v>42</v>
      </c>
      <c r="B43" s="14">
        <v>-293666726.50999999</v>
      </c>
    </row>
    <row r="44" spans="1:3" x14ac:dyDescent="0.25">
      <c r="A44" s="13" t="s">
        <v>43</v>
      </c>
      <c r="B44" s="15">
        <f>GETPIVOTDATA("Amount",$A$4,"FERC Account","447 Sales for resale","Financial line item","Revenue")</f>
        <v>-293666726.51000005</v>
      </c>
      <c r="C44" s="7" t="s">
        <v>30</v>
      </c>
    </row>
    <row r="45" spans="1:3" x14ac:dyDescent="0.25">
      <c r="A45" s="13"/>
      <c r="B45" s="14">
        <f>B43-B44</f>
        <v>0</v>
      </c>
    </row>
    <row r="47" spans="1:3" x14ac:dyDescent="0.25">
      <c r="A47" s="16" t="s">
        <v>44</v>
      </c>
    </row>
    <row r="48" spans="1:3" x14ac:dyDescent="0.25">
      <c r="A48" s="13" t="s">
        <v>45</v>
      </c>
      <c r="B48" s="14">
        <v>601324861.6899997</v>
      </c>
    </row>
    <row r="49" spans="1:3" x14ac:dyDescent="0.25">
      <c r="A49" s="13" t="s">
        <v>46</v>
      </c>
      <c r="B49" s="15">
        <f>GETPIVOTDATA("Amount",$A$4,"FERC Account","555 Purchased power","Financial line item","Energy Costs")</f>
        <v>601324861.69000018</v>
      </c>
      <c r="C49" s="7" t="s">
        <v>17</v>
      </c>
    </row>
    <row r="50" spans="1:3" x14ac:dyDescent="0.25">
      <c r="A50" s="17"/>
      <c r="B50" s="2">
        <f>B48-B49</f>
        <v>0</v>
      </c>
    </row>
    <row r="52" spans="1:3" x14ac:dyDescent="0.25">
      <c r="A52" s="16" t="s">
        <v>47</v>
      </c>
    </row>
    <row r="53" spans="1:3" x14ac:dyDescent="0.25">
      <c r="A53" s="13" t="s">
        <v>48</v>
      </c>
      <c r="B53" s="14">
        <v>163235255.36000007</v>
      </c>
    </row>
    <row r="54" spans="1:3" x14ac:dyDescent="0.25">
      <c r="A54" s="13" t="s">
        <v>49</v>
      </c>
      <c r="B54" s="15">
        <f>GETPIVOTDATA("Amount",$A$4,"FERC Account","565 Transmission of electricity by others","Financial line item","Energy Costs")</f>
        <v>163235255.36000001</v>
      </c>
      <c r="C54" s="7" t="s">
        <v>20</v>
      </c>
    </row>
    <row r="55" spans="1:3" x14ac:dyDescent="0.25">
      <c r="A55" s="13"/>
      <c r="B55" s="2">
        <f>B53-B54</f>
        <v>0</v>
      </c>
    </row>
    <row r="57" spans="1:3" x14ac:dyDescent="0.25">
      <c r="A57" s="16" t="s">
        <v>50</v>
      </c>
    </row>
    <row r="58" spans="1:3" x14ac:dyDescent="0.25">
      <c r="A58" s="13" t="s">
        <v>51</v>
      </c>
      <c r="B58" s="14">
        <v>669644996.91999996</v>
      </c>
    </row>
    <row r="59" spans="1:3" x14ac:dyDescent="0.25">
      <c r="A59" s="18" t="s">
        <v>52</v>
      </c>
      <c r="B59" s="14">
        <v>599888.77000000014</v>
      </c>
    </row>
    <row r="60" spans="1:3" x14ac:dyDescent="0.25">
      <c r="A60" s="18" t="s">
        <v>53</v>
      </c>
      <c r="B60" s="19">
        <v>39847012.109999992</v>
      </c>
    </row>
    <row r="61" spans="1:3" x14ac:dyDescent="0.25">
      <c r="A61" s="20" t="s">
        <v>54</v>
      </c>
      <c r="B61" s="14">
        <f>B58-SUM(B59:B60)</f>
        <v>629198096.03999996</v>
      </c>
    </row>
    <row r="62" spans="1:3" x14ac:dyDescent="0.25">
      <c r="A62" s="13" t="s">
        <v>55</v>
      </c>
      <c r="B62" s="19">
        <f>GETPIVOTDATA("Amount",$A$4,"FERC Account","501 Fuel","Financial line item","Energy Costs")</f>
        <v>650357234.41999996</v>
      </c>
      <c r="C62" s="7" t="s">
        <v>10</v>
      </c>
    </row>
    <row r="63" spans="1:3" x14ac:dyDescent="0.25">
      <c r="A63" s="17" t="s">
        <v>56</v>
      </c>
      <c r="B63" s="14">
        <f>B61-B62</f>
        <v>-21159138.379999995</v>
      </c>
    </row>
    <row r="64" spans="1:3" x14ac:dyDescent="0.25">
      <c r="A64" t="s">
        <v>57</v>
      </c>
      <c r="B64" s="14"/>
    </row>
    <row r="65" spans="1:3" x14ac:dyDescent="0.25">
      <c r="A65" s="21" t="s">
        <v>58</v>
      </c>
      <c r="B65" s="22">
        <f>SUMIF(Detail!$A$2:$A$2253,'UT EBA AFR 19 FERC Form 1'!A65,Detail!$C$2:$C$2253)</f>
        <v>764271.84</v>
      </c>
    </row>
    <row r="66" spans="1:3" x14ac:dyDescent="0.25">
      <c r="A66" s="21" t="s">
        <v>59</v>
      </c>
      <c r="B66" s="22">
        <f>SUMIF(Detail!$A$2:$A$2253,'UT EBA AFR 19 FERC Form 1'!A66,Detail!$C$2:$C$2253)</f>
        <v>466202.45999999996</v>
      </c>
    </row>
    <row r="67" spans="1:3" x14ac:dyDescent="0.25">
      <c r="A67" s="21" t="s">
        <v>60</v>
      </c>
      <c r="B67" s="22">
        <f>SUMIF(Detail!$A$2:$A$2253,'UT EBA AFR 19 FERC Form 1'!A67,Detail!$C$2:$C$2253)</f>
        <v>-493763.21</v>
      </c>
    </row>
    <row r="68" spans="1:3" x14ac:dyDescent="0.25">
      <c r="A68" s="21" t="s">
        <v>61</v>
      </c>
      <c r="B68" s="19">
        <f>SUMIF(Detail!$A$2:$A$2253,'UT EBA AFR 19 FERC Form 1'!A68,Detail!$C$2:$C$2253)</f>
        <v>20422427.289999999</v>
      </c>
    </row>
    <row r="69" spans="1:3" x14ac:dyDescent="0.25">
      <c r="A69" s="23"/>
      <c r="B69" s="22">
        <f>SUM(B63:B68)</f>
        <v>0</v>
      </c>
    </row>
    <row r="70" spans="1:3" x14ac:dyDescent="0.25">
      <c r="B70" s="14"/>
    </row>
    <row r="71" spans="1:3" x14ac:dyDescent="0.25">
      <c r="A71" s="16" t="s">
        <v>62</v>
      </c>
      <c r="B71" s="14"/>
    </row>
    <row r="72" spans="1:3" x14ac:dyDescent="0.25">
      <c r="A72" s="13" t="s">
        <v>63</v>
      </c>
      <c r="B72" s="14">
        <v>6037863.1800000006</v>
      </c>
    </row>
    <row r="73" spans="1:3" x14ac:dyDescent="0.25">
      <c r="A73" s="18" t="s">
        <v>64</v>
      </c>
      <c r="B73" s="19">
        <v>967672.08000000007</v>
      </c>
    </row>
    <row r="74" spans="1:3" x14ac:dyDescent="0.25">
      <c r="A74" s="20" t="s">
        <v>65</v>
      </c>
      <c r="B74" s="14">
        <f>B72-B73</f>
        <v>5070191.1000000006</v>
      </c>
    </row>
    <row r="75" spans="1:3" x14ac:dyDescent="0.25">
      <c r="A75" s="13" t="s">
        <v>66</v>
      </c>
      <c r="B75" s="15">
        <f>GETPIVOTDATA("Amount",$A$4,"FERC Account","503 Steam from other sources","Financial line item","Energy Costs")</f>
        <v>5070191.0999999996</v>
      </c>
      <c r="C75" s="7" t="s">
        <v>12</v>
      </c>
    </row>
    <row r="76" spans="1:3" x14ac:dyDescent="0.25">
      <c r="A76" s="17"/>
      <c r="B76" s="2">
        <f>B74-B75</f>
        <v>0</v>
      </c>
    </row>
    <row r="77" spans="1:3" x14ac:dyDescent="0.25">
      <c r="A77" s="13"/>
    </row>
    <row r="78" spans="1:3" x14ac:dyDescent="0.25">
      <c r="A78" s="16" t="s">
        <v>67</v>
      </c>
    </row>
    <row r="79" spans="1:3" ht="30" x14ac:dyDescent="0.25">
      <c r="A79" s="13" t="s">
        <v>68</v>
      </c>
      <c r="B79" s="14">
        <v>572597294.95999992</v>
      </c>
    </row>
    <row r="80" spans="1:3" x14ac:dyDescent="0.25">
      <c r="A80" s="18" t="s">
        <v>69</v>
      </c>
      <c r="B80" s="19">
        <v>10434963.560000001</v>
      </c>
    </row>
    <row r="81" spans="1:3" x14ac:dyDescent="0.25">
      <c r="A81" s="20" t="s">
        <v>70</v>
      </c>
      <c r="B81" s="14">
        <f>B79-B80</f>
        <v>562162331.39999998</v>
      </c>
    </row>
    <row r="82" spans="1:3" x14ac:dyDescent="0.25">
      <c r="A82" s="13" t="s">
        <v>71</v>
      </c>
      <c r="B82" s="15">
        <f>GETPIVOTDATA("Amount",$A$4,"FERC Account","547 Fuel","Financial line item","Energy Costs")</f>
        <v>562162331.39999998</v>
      </c>
      <c r="C82" s="7" t="s">
        <v>15</v>
      </c>
    </row>
    <row r="83" spans="1:3" x14ac:dyDescent="0.25">
      <c r="A83" s="17"/>
      <c r="B83" s="24">
        <f>B81-B82</f>
        <v>0</v>
      </c>
    </row>
  </sheetData>
  <pageMargins left="0.7" right="0.7" top="0.75" bottom="0.75" header="0.3" footer="0.3"/>
  <pageSetup orientation="portrait" r:id="rId2"/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E91CA-941B-44E2-9B91-B4E7EFF4D8D7}">
  <dimension ref="A1:D2253"/>
  <sheetViews>
    <sheetView zoomScale="85" zoomScaleNormal="85" workbookViewId="0">
      <pane ySplit="1" topLeftCell="A2" activePane="bottomLeft" state="frozen"/>
      <selection activeCell="H28" sqref="H28"/>
      <selection pane="bottomLeft"/>
    </sheetView>
  </sheetViews>
  <sheetFormatPr defaultColWidth="9.140625" defaultRowHeight="15" x14ac:dyDescent="0.25"/>
  <cols>
    <col min="1" max="1" width="57.85546875" style="25" bestFit="1" customWidth="1"/>
    <col min="2" max="2" width="58.85546875" style="25" bestFit="1" customWidth="1"/>
    <col min="3" max="3" width="16" style="28" bestFit="1" customWidth="1"/>
    <col min="4" max="4" width="21.7109375" style="25" bestFit="1" customWidth="1"/>
    <col min="5" max="16384" width="9.140625" style="25"/>
  </cols>
  <sheetData>
    <row r="1" spans="1:4" x14ac:dyDescent="0.25">
      <c r="A1" s="25" t="s">
        <v>72</v>
      </c>
      <c r="B1" s="25" t="s">
        <v>73</v>
      </c>
      <c r="C1" s="26" t="s">
        <v>74</v>
      </c>
      <c r="D1" s="27" t="s">
        <v>75</v>
      </c>
    </row>
    <row r="2" spans="1:4" x14ac:dyDescent="0.25">
      <c r="A2" s="25" t="s">
        <v>58</v>
      </c>
      <c r="B2" s="27" t="s">
        <v>9</v>
      </c>
      <c r="C2" s="28">
        <v>190656.24</v>
      </c>
      <c r="D2" s="25" t="s">
        <v>2</v>
      </c>
    </row>
    <row r="3" spans="1:4" x14ac:dyDescent="0.25">
      <c r="A3" s="25" t="s">
        <v>58</v>
      </c>
      <c r="B3" s="27" t="s">
        <v>9</v>
      </c>
      <c r="C3" s="28">
        <v>573615.6</v>
      </c>
      <c r="D3" s="25" t="s">
        <v>2</v>
      </c>
    </row>
    <row r="4" spans="1:4" x14ac:dyDescent="0.25">
      <c r="A4" s="25" t="s">
        <v>59</v>
      </c>
      <c r="B4" s="27" t="s">
        <v>9</v>
      </c>
      <c r="C4" s="28">
        <v>174551.01</v>
      </c>
      <c r="D4" s="25" t="s">
        <v>2</v>
      </c>
    </row>
    <row r="5" spans="1:4" x14ac:dyDescent="0.25">
      <c r="A5" s="25" t="s">
        <v>59</v>
      </c>
      <c r="B5" s="27" t="s">
        <v>9</v>
      </c>
      <c r="C5" s="28">
        <v>182706.56</v>
      </c>
      <c r="D5" s="25" t="s">
        <v>2</v>
      </c>
    </row>
    <row r="6" spans="1:4" x14ac:dyDescent="0.25">
      <c r="A6" s="25" t="s">
        <v>59</v>
      </c>
      <c r="B6" s="27" t="s">
        <v>9</v>
      </c>
      <c r="C6" s="28">
        <v>39223.06</v>
      </c>
      <c r="D6" s="25" t="s">
        <v>2</v>
      </c>
    </row>
    <row r="7" spans="1:4" x14ac:dyDescent="0.25">
      <c r="A7" s="25" t="s">
        <v>59</v>
      </c>
      <c r="B7" s="27" t="s">
        <v>9</v>
      </c>
      <c r="C7" s="28">
        <v>25969.49</v>
      </c>
      <c r="D7" s="25" t="s">
        <v>2</v>
      </c>
    </row>
    <row r="8" spans="1:4" x14ac:dyDescent="0.25">
      <c r="A8" s="25" t="s">
        <v>59</v>
      </c>
      <c r="B8" s="27" t="s">
        <v>9</v>
      </c>
      <c r="C8" s="28">
        <v>43752.34</v>
      </c>
      <c r="D8" s="25" t="s">
        <v>2</v>
      </c>
    </row>
    <row r="9" spans="1:4" x14ac:dyDescent="0.25">
      <c r="A9" s="25" t="s">
        <v>61</v>
      </c>
      <c r="B9" s="27" t="s">
        <v>9</v>
      </c>
      <c r="C9" s="28">
        <v>20422427.289999999</v>
      </c>
      <c r="D9" s="25" t="s">
        <v>2</v>
      </c>
    </row>
    <row r="10" spans="1:4" x14ac:dyDescent="0.25">
      <c r="A10" s="25" t="s">
        <v>60</v>
      </c>
      <c r="B10" s="27" t="s">
        <v>9</v>
      </c>
      <c r="C10" s="28">
        <v>-493763.21</v>
      </c>
      <c r="D10" s="25" t="s">
        <v>2</v>
      </c>
    </row>
    <row r="11" spans="1:4" x14ac:dyDescent="0.25">
      <c r="A11" s="25" t="s">
        <v>76</v>
      </c>
      <c r="B11" s="27" t="s">
        <v>26</v>
      </c>
      <c r="C11" s="28">
        <v>-25580794.289999999</v>
      </c>
      <c r="D11" s="25" t="s">
        <v>22</v>
      </c>
    </row>
    <row r="12" spans="1:4" x14ac:dyDescent="0.25">
      <c r="A12" s="25" t="s">
        <v>76</v>
      </c>
      <c r="B12" s="27" t="s">
        <v>26</v>
      </c>
      <c r="C12" s="28">
        <v>-47777774.93</v>
      </c>
      <c r="D12" s="25" t="s">
        <v>22</v>
      </c>
    </row>
    <row r="13" spans="1:4" x14ac:dyDescent="0.25">
      <c r="A13" s="25" t="s">
        <v>76</v>
      </c>
      <c r="B13" s="27" t="s">
        <v>26</v>
      </c>
      <c r="C13" s="28">
        <v>-21149131.25</v>
      </c>
      <c r="D13" s="25" t="s">
        <v>22</v>
      </c>
    </row>
    <row r="14" spans="1:4" x14ac:dyDescent="0.25">
      <c r="A14" s="25" t="s">
        <v>76</v>
      </c>
      <c r="B14" s="27" t="s">
        <v>26</v>
      </c>
      <c r="C14" s="28">
        <v>-69569028.409999996</v>
      </c>
      <c r="D14" s="25" t="s">
        <v>22</v>
      </c>
    </row>
    <row r="15" spans="1:4" x14ac:dyDescent="0.25">
      <c r="A15" s="25" t="s">
        <v>76</v>
      </c>
      <c r="B15" s="27" t="s">
        <v>26</v>
      </c>
      <c r="C15" s="28">
        <v>-167391001.46000001</v>
      </c>
      <c r="D15" s="25" t="s">
        <v>22</v>
      </c>
    </row>
    <row r="16" spans="1:4" x14ac:dyDescent="0.25">
      <c r="A16" s="25" t="s">
        <v>76</v>
      </c>
      <c r="B16" s="27" t="s">
        <v>26</v>
      </c>
      <c r="C16" s="28">
        <v>-2512904.85</v>
      </c>
      <c r="D16" s="25" t="s">
        <v>22</v>
      </c>
    </row>
    <row r="17" spans="1:4" x14ac:dyDescent="0.25">
      <c r="A17" s="25" t="s">
        <v>76</v>
      </c>
      <c r="B17" s="27" t="s">
        <v>26</v>
      </c>
      <c r="C17" s="28">
        <v>-91328646.439999998</v>
      </c>
      <c r="D17" s="25" t="s">
        <v>22</v>
      </c>
    </row>
    <row r="18" spans="1:4" x14ac:dyDescent="0.25">
      <c r="A18" s="25" t="s">
        <v>76</v>
      </c>
      <c r="B18" s="27" t="s">
        <v>26</v>
      </c>
      <c r="C18" s="28">
        <v>-18443966.66</v>
      </c>
      <c r="D18" s="25" t="s">
        <v>22</v>
      </c>
    </row>
    <row r="19" spans="1:4" x14ac:dyDescent="0.25">
      <c r="A19" s="25" t="s">
        <v>76</v>
      </c>
      <c r="B19" s="27" t="s">
        <v>26</v>
      </c>
      <c r="C19" s="28">
        <v>-10045423.09</v>
      </c>
      <c r="D19" s="25" t="s">
        <v>22</v>
      </c>
    </row>
    <row r="20" spans="1:4" x14ac:dyDescent="0.25">
      <c r="A20" s="25" t="s">
        <v>76</v>
      </c>
      <c r="B20" s="27" t="s">
        <v>26</v>
      </c>
      <c r="C20" s="28">
        <v>-17740805.219999999</v>
      </c>
      <c r="D20" s="25" t="s">
        <v>22</v>
      </c>
    </row>
    <row r="21" spans="1:4" x14ac:dyDescent="0.25">
      <c r="A21" s="25" t="s">
        <v>76</v>
      </c>
      <c r="B21" s="27" t="s">
        <v>26</v>
      </c>
      <c r="C21" s="28">
        <v>-69804131.060000002</v>
      </c>
      <c r="D21" s="25" t="s">
        <v>22</v>
      </c>
    </row>
    <row r="22" spans="1:4" x14ac:dyDescent="0.25">
      <c r="A22" s="25" t="s">
        <v>76</v>
      </c>
      <c r="B22" s="27" t="s">
        <v>26</v>
      </c>
      <c r="C22" s="28">
        <v>-36000246.18</v>
      </c>
      <c r="D22" s="25" t="s">
        <v>22</v>
      </c>
    </row>
    <row r="23" spans="1:4" x14ac:dyDescent="0.25">
      <c r="A23" s="25" t="s">
        <v>76</v>
      </c>
      <c r="B23" s="27" t="s">
        <v>26</v>
      </c>
      <c r="C23" s="28">
        <v>-2299401.7599999998</v>
      </c>
      <c r="D23" s="25" t="s">
        <v>22</v>
      </c>
    </row>
    <row r="24" spans="1:4" x14ac:dyDescent="0.25">
      <c r="A24" s="25" t="s">
        <v>76</v>
      </c>
      <c r="B24" s="27" t="s">
        <v>26</v>
      </c>
      <c r="C24" s="28">
        <v>-107152983.18000001</v>
      </c>
      <c r="D24" s="25" t="s">
        <v>22</v>
      </c>
    </row>
    <row r="25" spans="1:4" x14ac:dyDescent="0.25">
      <c r="A25" s="25" t="s">
        <v>76</v>
      </c>
      <c r="B25" s="27" t="s">
        <v>26</v>
      </c>
      <c r="C25" s="28">
        <v>-29128050.940000001</v>
      </c>
      <c r="D25" s="25" t="s">
        <v>22</v>
      </c>
    </row>
    <row r="26" spans="1:4" x14ac:dyDescent="0.25">
      <c r="A26" s="25" t="s">
        <v>76</v>
      </c>
      <c r="B26" s="27" t="s">
        <v>26</v>
      </c>
      <c r="C26" s="28">
        <v>-71271894.170000002</v>
      </c>
      <c r="D26" s="25" t="s">
        <v>22</v>
      </c>
    </row>
    <row r="27" spans="1:4" x14ac:dyDescent="0.25">
      <c r="A27" s="25" t="s">
        <v>76</v>
      </c>
      <c r="B27" s="27" t="s">
        <v>26</v>
      </c>
      <c r="C27" s="28">
        <v>-9664684.4800000004</v>
      </c>
      <c r="D27" s="25" t="s">
        <v>22</v>
      </c>
    </row>
    <row r="28" spans="1:4" x14ac:dyDescent="0.25">
      <c r="A28" s="25" t="s">
        <v>76</v>
      </c>
      <c r="B28" s="27" t="s">
        <v>26</v>
      </c>
      <c r="C28" s="28">
        <v>-11104539.41</v>
      </c>
      <c r="D28" s="25" t="s">
        <v>22</v>
      </c>
    </row>
    <row r="29" spans="1:4" x14ac:dyDescent="0.25">
      <c r="A29" s="25" t="s">
        <v>76</v>
      </c>
      <c r="B29" s="27" t="s">
        <v>26</v>
      </c>
      <c r="C29" s="28">
        <v>-9803173.4900000002</v>
      </c>
      <c r="D29" s="25" t="s">
        <v>22</v>
      </c>
    </row>
    <row r="30" spans="1:4" x14ac:dyDescent="0.25">
      <c r="A30" s="25" t="s">
        <v>76</v>
      </c>
      <c r="B30" s="27" t="s">
        <v>26</v>
      </c>
      <c r="C30" s="28">
        <v>-5655563.2000000002</v>
      </c>
      <c r="D30" s="25" t="s">
        <v>22</v>
      </c>
    </row>
    <row r="31" spans="1:4" x14ac:dyDescent="0.25">
      <c r="A31" s="25" t="s">
        <v>76</v>
      </c>
      <c r="B31" s="27" t="s">
        <v>26</v>
      </c>
      <c r="C31" s="28">
        <v>-32869280.949999999</v>
      </c>
      <c r="D31" s="25" t="s">
        <v>22</v>
      </c>
    </row>
    <row r="32" spans="1:4" x14ac:dyDescent="0.25">
      <c r="A32" s="25" t="s">
        <v>76</v>
      </c>
      <c r="B32" s="27" t="s">
        <v>26</v>
      </c>
      <c r="C32" s="28">
        <v>-5653428.4800000004</v>
      </c>
      <c r="D32" s="25" t="s">
        <v>22</v>
      </c>
    </row>
    <row r="33" spans="1:4" x14ac:dyDescent="0.25">
      <c r="A33" s="25" t="s">
        <v>76</v>
      </c>
      <c r="B33" s="27" t="s">
        <v>26</v>
      </c>
      <c r="C33" s="28">
        <v>-13253879.699999999</v>
      </c>
      <c r="D33" s="25" t="s">
        <v>22</v>
      </c>
    </row>
    <row r="34" spans="1:4" x14ac:dyDescent="0.25">
      <c r="A34" s="25" t="s">
        <v>76</v>
      </c>
      <c r="B34" s="27" t="s">
        <v>26</v>
      </c>
      <c r="C34" s="28">
        <v>-32913145.559999999</v>
      </c>
      <c r="D34" s="25" t="s">
        <v>22</v>
      </c>
    </row>
    <row r="35" spans="1:4" x14ac:dyDescent="0.25">
      <c r="A35" s="25" t="s">
        <v>76</v>
      </c>
      <c r="B35" s="27" t="s">
        <v>26</v>
      </c>
      <c r="C35" s="28">
        <v>-110957706.64</v>
      </c>
      <c r="D35" s="25" t="s">
        <v>22</v>
      </c>
    </row>
    <row r="36" spans="1:4" x14ac:dyDescent="0.25">
      <c r="A36" s="25" t="s">
        <v>76</v>
      </c>
      <c r="B36" s="27" t="s">
        <v>26</v>
      </c>
      <c r="C36" s="28">
        <v>-120799710.52</v>
      </c>
      <c r="D36" s="25" t="s">
        <v>22</v>
      </c>
    </row>
    <row r="37" spans="1:4" x14ac:dyDescent="0.25">
      <c r="A37" s="25" t="s">
        <v>76</v>
      </c>
      <c r="B37" s="27" t="s">
        <v>26</v>
      </c>
      <c r="C37" s="28">
        <v>-6750468.0800000001</v>
      </c>
      <c r="D37" s="25" t="s">
        <v>22</v>
      </c>
    </row>
    <row r="38" spans="1:4" x14ac:dyDescent="0.25">
      <c r="A38" s="25" t="s">
        <v>76</v>
      </c>
      <c r="B38" s="27" t="s">
        <v>26</v>
      </c>
      <c r="C38" s="28">
        <v>-8018961.0999999996</v>
      </c>
      <c r="D38" s="25" t="s">
        <v>22</v>
      </c>
    </row>
    <row r="39" spans="1:4" x14ac:dyDescent="0.25">
      <c r="A39" s="25" t="s">
        <v>76</v>
      </c>
      <c r="B39" s="27" t="s">
        <v>26</v>
      </c>
      <c r="C39" s="28">
        <v>-11472647.1</v>
      </c>
      <c r="D39" s="25" t="s">
        <v>22</v>
      </c>
    </row>
    <row r="40" spans="1:4" x14ac:dyDescent="0.25">
      <c r="A40" s="25" t="s">
        <v>76</v>
      </c>
      <c r="B40" s="27" t="s">
        <v>26</v>
      </c>
      <c r="C40" s="28">
        <v>-23227669.989999998</v>
      </c>
      <c r="D40" s="25" t="s">
        <v>22</v>
      </c>
    </row>
    <row r="41" spans="1:4" x14ac:dyDescent="0.25">
      <c r="A41" s="25" t="s">
        <v>76</v>
      </c>
      <c r="B41" s="27" t="s">
        <v>26</v>
      </c>
      <c r="C41" s="28">
        <v>-35590450.450000003</v>
      </c>
      <c r="D41" s="25" t="s">
        <v>22</v>
      </c>
    </row>
    <row r="42" spans="1:4" x14ac:dyDescent="0.25">
      <c r="A42" s="25" t="s">
        <v>76</v>
      </c>
      <c r="B42" s="27" t="s">
        <v>26</v>
      </c>
      <c r="C42" s="28">
        <v>-16558918.35</v>
      </c>
      <c r="D42" s="25" t="s">
        <v>22</v>
      </c>
    </row>
    <row r="43" spans="1:4" x14ac:dyDescent="0.25">
      <c r="A43" s="25" t="s">
        <v>76</v>
      </c>
      <c r="B43" s="27" t="s">
        <v>26</v>
      </c>
      <c r="C43" s="28">
        <v>-242633569.09999999</v>
      </c>
      <c r="D43" s="25" t="s">
        <v>22</v>
      </c>
    </row>
    <row r="44" spans="1:4" x14ac:dyDescent="0.25">
      <c r="A44" s="25" t="s">
        <v>76</v>
      </c>
      <c r="B44" s="27" t="s">
        <v>26</v>
      </c>
      <c r="C44" s="28">
        <v>-15416470.880000001</v>
      </c>
      <c r="D44" s="25" t="s">
        <v>22</v>
      </c>
    </row>
    <row r="45" spans="1:4" x14ac:dyDescent="0.25">
      <c r="A45" s="25" t="s">
        <v>76</v>
      </c>
      <c r="B45" s="27" t="s">
        <v>26</v>
      </c>
      <c r="C45" s="28">
        <v>-2476702.98</v>
      </c>
      <c r="D45" s="25" t="s">
        <v>22</v>
      </c>
    </row>
    <row r="46" spans="1:4" x14ac:dyDescent="0.25">
      <c r="A46" s="25" t="s">
        <v>76</v>
      </c>
      <c r="B46" s="27" t="s">
        <v>26</v>
      </c>
      <c r="C46" s="28">
        <v>-10457999.9</v>
      </c>
      <c r="D46" s="25" t="s">
        <v>22</v>
      </c>
    </row>
    <row r="47" spans="1:4" x14ac:dyDescent="0.25">
      <c r="A47" s="25" t="s">
        <v>76</v>
      </c>
      <c r="B47" s="27" t="s">
        <v>26</v>
      </c>
      <c r="C47" s="28">
        <v>-17813639.609999999</v>
      </c>
      <c r="D47" s="25" t="s">
        <v>22</v>
      </c>
    </row>
    <row r="48" spans="1:4" x14ac:dyDescent="0.25">
      <c r="A48" s="25" t="s">
        <v>76</v>
      </c>
      <c r="B48" s="27" t="s">
        <v>26</v>
      </c>
      <c r="C48" s="28">
        <v>-40230472.259999998</v>
      </c>
      <c r="D48" s="25" t="s">
        <v>22</v>
      </c>
    </row>
    <row r="49" spans="1:4" x14ac:dyDescent="0.25">
      <c r="A49" s="25" t="s">
        <v>76</v>
      </c>
      <c r="B49" s="27" t="s">
        <v>26</v>
      </c>
      <c r="C49" s="28">
        <v>-5477463.2199999997</v>
      </c>
      <c r="D49" s="25" t="s">
        <v>22</v>
      </c>
    </row>
    <row r="50" spans="1:4" x14ac:dyDescent="0.25">
      <c r="A50" s="25" t="s">
        <v>76</v>
      </c>
      <c r="B50" s="27" t="s">
        <v>26</v>
      </c>
      <c r="C50" s="28">
        <v>-12487965.68</v>
      </c>
      <c r="D50" s="25" t="s">
        <v>22</v>
      </c>
    </row>
    <row r="51" spans="1:4" x14ac:dyDescent="0.25">
      <c r="A51" s="25" t="s">
        <v>76</v>
      </c>
      <c r="B51" s="27" t="s">
        <v>26</v>
      </c>
      <c r="C51" s="28">
        <v>-5286489.33</v>
      </c>
      <c r="D51" s="25" t="s">
        <v>22</v>
      </c>
    </row>
    <row r="52" spans="1:4" x14ac:dyDescent="0.25">
      <c r="A52" s="25" t="s">
        <v>76</v>
      </c>
      <c r="B52" s="27" t="s">
        <v>26</v>
      </c>
      <c r="C52" s="28">
        <v>-2138045.33</v>
      </c>
      <c r="D52" s="25" t="s">
        <v>22</v>
      </c>
    </row>
    <row r="53" spans="1:4" x14ac:dyDescent="0.25">
      <c r="A53" s="25" t="s">
        <v>76</v>
      </c>
      <c r="B53" s="27" t="s">
        <v>26</v>
      </c>
      <c r="C53" s="28">
        <v>-5493976.6900000004</v>
      </c>
      <c r="D53" s="25" t="s">
        <v>22</v>
      </c>
    </row>
    <row r="54" spans="1:4" x14ac:dyDescent="0.25">
      <c r="A54" s="25" t="s">
        <v>76</v>
      </c>
      <c r="B54" s="27" t="s">
        <v>26</v>
      </c>
      <c r="C54" s="28">
        <v>-4687145.4800000004</v>
      </c>
      <c r="D54" s="25" t="s">
        <v>22</v>
      </c>
    </row>
    <row r="55" spans="1:4" x14ac:dyDescent="0.25">
      <c r="A55" s="25" t="s">
        <v>76</v>
      </c>
      <c r="B55" s="27" t="s">
        <v>26</v>
      </c>
      <c r="C55" s="28">
        <v>-14910056.359999999</v>
      </c>
      <c r="D55" s="25" t="s">
        <v>22</v>
      </c>
    </row>
    <row r="56" spans="1:4" x14ac:dyDescent="0.25">
      <c r="A56" s="25" t="s">
        <v>76</v>
      </c>
      <c r="B56" s="27" t="s">
        <v>26</v>
      </c>
      <c r="C56" s="28">
        <v>-4656474.2</v>
      </c>
      <c r="D56" s="25" t="s">
        <v>22</v>
      </c>
    </row>
    <row r="57" spans="1:4" x14ac:dyDescent="0.25">
      <c r="A57" s="25" t="s">
        <v>76</v>
      </c>
      <c r="B57" s="27" t="s">
        <v>26</v>
      </c>
      <c r="C57" s="28">
        <v>-3098103.24</v>
      </c>
      <c r="D57" s="25" t="s">
        <v>22</v>
      </c>
    </row>
    <row r="58" spans="1:4" x14ac:dyDescent="0.25">
      <c r="A58" s="25" t="s">
        <v>76</v>
      </c>
      <c r="B58" s="27" t="s">
        <v>26</v>
      </c>
      <c r="C58" s="28">
        <v>-9798373.1799999997</v>
      </c>
      <c r="D58" s="25" t="s">
        <v>22</v>
      </c>
    </row>
    <row r="59" spans="1:4" x14ac:dyDescent="0.25">
      <c r="A59" s="25" t="s">
        <v>76</v>
      </c>
      <c r="B59" s="27" t="s">
        <v>26</v>
      </c>
      <c r="C59" s="28">
        <v>-5743069.0300000003</v>
      </c>
      <c r="D59" s="25" t="s">
        <v>22</v>
      </c>
    </row>
    <row r="60" spans="1:4" x14ac:dyDescent="0.25">
      <c r="A60" s="25" t="s">
        <v>76</v>
      </c>
      <c r="B60" s="27" t="s">
        <v>26</v>
      </c>
      <c r="C60" s="28">
        <v>-9056374.25</v>
      </c>
      <c r="D60" s="25" t="s">
        <v>22</v>
      </c>
    </row>
    <row r="61" spans="1:4" x14ac:dyDescent="0.25">
      <c r="A61" s="25" t="s">
        <v>76</v>
      </c>
      <c r="B61" s="27" t="s">
        <v>26</v>
      </c>
      <c r="C61" s="28">
        <v>-10290322.91</v>
      </c>
      <c r="D61" s="25" t="s">
        <v>22</v>
      </c>
    </row>
    <row r="62" spans="1:4" x14ac:dyDescent="0.25">
      <c r="A62" s="25" t="s">
        <v>76</v>
      </c>
      <c r="B62" s="27" t="s">
        <v>26</v>
      </c>
      <c r="C62" s="28">
        <v>-39355489.25</v>
      </c>
      <c r="D62" s="25" t="s">
        <v>22</v>
      </c>
    </row>
    <row r="63" spans="1:4" x14ac:dyDescent="0.25">
      <c r="A63" s="25" t="s">
        <v>76</v>
      </c>
      <c r="B63" s="27" t="s">
        <v>26</v>
      </c>
      <c r="C63" s="28">
        <v>-34736833.240000002</v>
      </c>
      <c r="D63" s="25" t="s">
        <v>22</v>
      </c>
    </row>
    <row r="64" spans="1:4" x14ac:dyDescent="0.25">
      <c r="A64" s="25" t="s">
        <v>76</v>
      </c>
      <c r="B64" s="27" t="s">
        <v>26</v>
      </c>
      <c r="C64" s="28">
        <v>-100712117.53</v>
      </c>
      <c r="D64" s="25" t="s">
        <v>22</v>
      </c>
    </row>
    <row r="65" spans="1:4" x14ac:dyDescent="0.25">
      <c r="A65" s="25" t="s">
        <v>76</v>
      </c>
      <c r="B65" s="27" t="s">
        <v>26</v>
      </c>
      <c r="C65" s="28">
        <v>-44490940.210000001</v>
      </c>
      <c r="D65" s="25" t="s">
        <v>22</v>
      </c>
    </row>
    <row r="66" spans="1:4" x14ac:dyDescent="0.25">
      <c r="A66" s="25" t="s">
        <v>76</v>
      </c>
      <c r="B66" s="27" t="s">
        <v>26</v>
      </c>
      <c r="C66" s="28">
        <v>-72503535.549999997</v>
      </c>
      <c r="D66" s="25" t="s">
        <v>22</v>
      </c>
    </row>
    <row r="67" spans="1:4" x14ac:dyDescent="0.25">
      <c r="A67" s="25" t="s">
        <v>76</v>
      </c>
      <c r="B67" s="27" t="s">
        <v>26</v>
      </c>
      <c r="C67" s="28">
        <v>-10098228.49</v>
      </c>
      <c r="D67" s="25" t="s">
        <v>22</v>
      </c>
    </row>
    <row r="68" spans="1:4" x14ac:dyDescent="0.25">
      <c r="A68" s="25" t="s">
        <v>76</v>
      </c>
      <c r="B68" s="27" t="s">
        <v>26</v>
      </c>
      <c r="C68" s="28">
        <v>-6068646.7800000003</v>
      </c>
      <c r="D68" s="25" t="s">
        <v>22</v>
      </c>
    </row>
    <row r="69" spans="1:4" x14ac:dyDescent="0.25">
      <c r="A69" s="25" t="s">
        <v>76</v>
      </c>
      <c r="B69" s="27" t="s">
        <v>26</v>
      </c>
      <c r="C69" s="28">
        <v>-3152711.36</v>
      </c>
      <c r="D69" s="25" t="s">
        <v>22</v>
      </c>
    </row>
    <row r="70" spans="1:4" x14ac:dyDescent="0.25">
      <c r="A70" s="25" t="s">
        <v>76</v>
      </c>
      <c r="B70" s="27" t="s">
        <v>26</v>
      </c>
      <c r="C70" s="28">
        <v>-137647.15</v>
      </c>
      <c r="D70" s="25" t="s">
        <v>22</v>
      </c>
    </row>
    <row r="71" spans="1:4" x14ac:dyDescent="0.25">
      <c r="A71" s="25" t="s">
        <v>76</v>
      </c>
      <c r="B71" s="27" t="s">
        <v>26</v>
      </c>
      <c r="C71" s="28">
        <v>-2176637.87</v>
      </c>
      <c r="D71" s="25" t="s">
        <v>22</v>
      </c>
    </row>
    <row r="72" spans="1:4" x14ac:dyDescent="0.25">
      <c r="A72" s="25" t="s">
        <v>76</v>
      </c>
      <c r="B72" s="27" t="s">
        <v>26</v>
      </c>
      <c r="C72" s="28">
        <v>275663.75</v>
      </c>
      <c r="D72" s="25" t="s">
        <v>22</v>
      </c>
    </row>
    <row r="73" spans="1:4" x14ac:dyDescent="0.25">
      <c r="A73" s="25" t="s">
        <v>76</v>
      </c>
      <c r="B73" s="27" t="s">
        <v>26</v>
      </c>
      <c r="C73" s="28">
        <v>11823.65</v>
      </c>
      <c r="D73" s="25" t="s">
        <v>22</v>
      </c>
    </row>
    <row r="74" spans="1:4" x14ac:dyDescent="0.25">
      <c r="A74" s="25" t="s">
        <v>77</v>
      </c>
      <c r="B74" s="27" t="s">
        <v>26</v>
      </c>
      <c r="C74" s="28">
        <v>-18028988.960000001</v>
      </c>
      <c r="D74" s="25" t="s">
        <v>22</v>
      </c>
    </row>
    <row r="75" spans="1:4" x14ac:dyDescent="0.25">
      <c r="A75" s="25" t="s">
        <v>78</v>
      </c>
      <c r="B75" s="27" t="s">
        <v>26</v>
      </c>
      <c r="C75" s="28">
        <v>2516790.7799999998</v>
      </c>
      <c r="D75" s="25" t="s">
        <v>22</v>
      </c>
    </row>
    <row r="76" spans="1:4" x14ac:dyDescent="0.25">
      <c r="A76" s="25" t="s">
        <v>78</v>
      </c>
      <c r="B76" s="27" t="s">
        <v>26</v>
      </c>
      <c r="C76" s="28">
        <v>1146632.32</v>
      </c>
      <c r="D76" s="25" t="s">
        <v>22</v>
      </c>
    </row>
    <row r="77" spans="1:4" x14ac:dyDescent="0.25">
      <c r="A77" s="25" t="s">
        <v>78</v>
      </c>
      <c r="B77" s="27" t="s">
        <v>26</v>
      </c>
      <c r="C77" s="28">
        <v>539280.66</v>
      </c>
      <c r="D77" s="25" t="s">
        <v>22</v>
      </c>
    </row>
    <row r="78" spans="1:4" x14ac:dyDescent="0.25">
      <c r="A78" s="25" t="s">
        <v>78</v>
      </c>
      <c r="B78" s="27" t="s">
        <v>26</v>
      </c>
      <c r="C78" s="28">
        <v>-573142.68000000005</v>
      </c>
      <c r="D78" s="25" t="s">
        <v>22</v>
      </c>
    </row>
    <row r="79" spans="1:4" x14ac:dyDescent="0.25">
      <c r="A79" s="25" t="s">
        <v>78</v>
      </c>
      <c r="B79" s="27" t="s">
        <v>26</v>
      </c>
      <c r="C79" s="28">
        <v>160142.59</v>
      </c>
      <c r="D79" s="25" t="s">
        <v>22</v>
      </c>
    </row>
    <row r="80" spans="1:4" x14ac:dyDescent="0.25">
      <c r="A80" s="25" t="s">
        <v>78</v>
      </c>
      <c r="B80" s="27" t="s">
        <v>26</v>
      </c>
      <c r="C80" s="28">
        <v>30021.11</v>
      </c>
      <c r="D80" s="25" t="s">
        <v>22</v>
      </c>
    </row>
    <row r="81" spans="1:4" x14ac:dyDescent="0.25">
      <c r="A81" s="25" t="s">
        <v>79</v>
      </c>
      <c r="B81" s="27" t="s">
        <v>26</v>
      </c>
      <c r="C81" s="28">
        <v>-20252439.09</v>
      </c>
      <c r="D81" s="25" t="s">
        <v>22</v>
      </c>
    </row>
    <row r="82" spans="1:4" x14ac:dyDescent="0.25">
      <c r="A82" s="25" t="s">
        <v>79</v>
      </c>
      <c r="B82" s="27" t="s">
        <v>26</v>
      </c>
      <c r="C82" s="28">
        <v>216060.43</v>
      </c>
      <c r="D82" s="25" t="s">
        <v>22</v>
      </c>
    </row>
    <row r="83" spans="1:4" x14ac:dyDescent="0.25">
      <c r="A83" s="25" t="s">
        <v>79</v>
      </c>
      <c r="B83" s="27" t="s">
        <v>26</v>
      </c>
      <c r="C83" s="28">
        <v>-39463.17</v>
      </c>
      <c r="D83" s="25" t="s">
        <v>22</v>
      </c>
    </row>
    <row r="84" spans="1:4" x14ac:dyDescent="0.25">
      <c r="A84" s="25" t="s">
        <v>80</v>
      </c>
      <c r="B84" s="27" t="s">
        <v>26</v>
      </c>
      <c r="C84" s="28">
        <v>808000</v>
      </c>
      <c r="D84" s="25" t="s">
        <v>22</v>
      </c>
    </row>
    <row r="85" spans="1:4" x14ac:dyDescent="0.25">
      <c r="A85" s="25" t="s">
        <v>80</v>
      </c>
      <c r="B85" s="27" t="s">
        <v>26</v>
      </c>
      <c r="C85" s="28">
        <v>-1938000</v>
      </c>
      <c r="D85" s="25" t="s">
        <v>22</v>
      </c>
    </row>
    <row r="86" spans="1:4" x14ac:dyDescent="0.25">
      <c r="A86" s="25" t="s">
        <v>80</v>
      </c>
      <c r="B86" s="27" t="s">
        <v>26</v>
      </c>
      <c r="C86" s="28">
        <v>-5423000</v>
      </c>
      <c r="D86" s="25" t="s">
        <v>22</v>
      </c>
    </row>
    <row r="87" spans="1:4" x14ac:dyDescent="0.25">
      <c r="A87" s="25" t="s">
        <v>80</v>
      </c>
      <c r="B87" s="27" t="s">
        <v>26</v>
      </c>
      <c r="C87" s="28">
        <v>-1218000</v>
      </c>
      <c r="D87" s="25" t="s">
        <v>22</v>
      </c>
    </row>
    <row r="88" spans="1:4" x14ac:dyDescent="0.25">
      <c r="A88" s="25" t="s">
        <v>80</v>
      </c>
      <c r="B88" s="27" t="s">
        <v>26</v>
      </c>
      <c r="C88" s="28">
        <v>-5100000</v>
      </c>
      <c r="D88" s="25" t="s">
        <v>22</v>
      </c>
    </row>
    <row r="89" spans="1:4" x14ac:dyDescent="0.25">
      <c r="A89" s="25" t="s">
        <v>80</v>
      </c>
      <c r="B89" s="27" t="s">
        <v>26</v>
      </c>
      <c r="C89" s="28">
        <v>-951000</v>
      </c>
      <c r="D89" s="25" t="s">
        <v>22</v>
      </c>
    </row>
    <row r="90" spans="1:4" x14ac:dyDescent="0.25">
      <c r="A90" s="25" t="s">
        <v>80</v>
      </c>
      <c r="B90" s="27" t="s">
        <v>26</v>
      </c>
      <c r="C90" s="28">
        <v>1334000</v>
      </c>
      <c r="D90" s="25" t="s">
        <v>22</v>
      </c>
    </row>
    <row r="91" spans="1:4" x14ac:dyDescent="0.25">
      <c r="A91" s="25" t="s">
        <v>81</v>
      </c>
      <c r="B91" s="27" t="s">
        <v>26</v>
      </c>
      <c r="C91" s="28">
        <v>-1247605.68</v>
      </c>
      <c r="D91" s="25" t="s">
        <v>22</v>
      </c>
    </row>
    <row r="92" spans="1:4" x14ac:dyDescent="0.25">
      <c r="A92" s="25" t="s">
        <v>81</v>
      </c>
      <c r="B92" s="27" t="s">
        <v>26</v>
      </c>
      <c r="C92" s="28">
        <v>-2990610.66</v>
      </c>
      <c r="D92" s="25" t="s">
        <v>22</v>
      </c>
    </row>
    <row r="93" spans="1:4" x14ac:dyDescent="0.25">
      <c r="A93" s="25" t="s">
        <v>81</v>
      </c>
      <c r="B93" s="27" t="s">
        <v>26</v>
      </c>
      <c r="C93" s="28">
        <v>-801150.48</v>
      </c>
      <c r="D93" s="25" t="s">
        <v>22</v>
      </c>
    </row>
    <row r="94" spans="1:4" x14ac:dyDescent="0.25">
      <c r="A94" s="25" t="s">
        <v>81</v>
      </c>
      <c r="B94" s="27" t="s">
        <v>26</v>
      </c>
      <c r="C94" s="28">
        <v>-250332.12</v>
      </c>
      <c r="D94" s="25" t="s">
        <v>22</v>
      </c>
    </row>
    <row r="95" spans="1:4" x14ac:dyDescent="0.25">
      <c r="A95" s="25" t="s">
        <v>82</v>
      </c>
      <c r="B95" s="27" t="s">
        <v>26</v>
      </c>
      <c r="C95" s="28">
        <v>-493819.34</v>
      </c>
      <c r="D95" s="25" t="s">
        <v>22</v>
      </c>
    </row>
    <row r="96" spans="1:4" x14ac:dyDescent="0.25">
      <c r="A96" s="25" t="s">
        <v>82</v>
      </c>
      <c r="B96" s="27" t="s">
        <v>26</v>
      </c>
      <c r="C96" s="28">
        <v>-99441.74</v>
      </c>
      <c r="D96" s="25" t="s">
        <v>22</v>
      </c>
    </row>
    <row r="97" spans="1:4" x14ac:dyDescent="0.25">
      <c r="A97" s="25" t="s">
        <v>82</v>
      </c>
      <c r="B97" s="27" t="s">
        <v>26</v>
      </c>
      <c r="C97" s="28">
        <v>-54296.47</v>
      </c>
      <c r="D97" s="25" t="s">
        <v>22</v>
      </c>
    </row>
    <row r="98" spans="1:4" x14ac:dyDescent="0.25">
      <c r="A98" s="25" t="s">
        <v>82</v>
      </c>
      <c r="B98" s="27" t="s">
        <v>26</v>
      </c>
      <c r="C98" s="28">
        <v>-95446.89</v>
      </c>
      <c r="D98" s="25" t="s">
        <v>22</v>
      </c>
    </row>
    <row r="99" spans="1:4" x14ac:dyDescent="0.25">
      <c r="A99" s="25" t="s">
        <v>82</v>
      </c>
      <c r="B99" s="27" t="s">
        <v>26</v>
      </c>
      <c r="C99" s="28">
        <v>-373629.88</v>
      </c>
      <c r="D99" s="25" t="s">
        <v>22</v>
      </c>
    </row>
    <row r="100" spans="1:4" x14ac:dyDescent="0.25">
      <c r="A100" s="25" t="s">
        <v>82</v>
      </c>
      <c r="B100" s="27" t="s">
        <v>26</v>
      </c>
      <c r="C100" s="28">
        <v>-193913.95</v>
      </c>
      <c r="D100" s="25" t="s">
        <v>22</v>
      </c>
    </row>
    <row r="101" spans="1:4" x14ac:dyDescent="0.25">
      <c r="A101" s="25" t="s">
        <v>82</v>
      </c>
      <c r="B101" s="27" t="s">
        <v>26</v>
      </c>
      <c r="C101" s="28">
        <v>-12324.9</v>
      </c>
      <c r="D101" s="25" t="s">
        <v>22</v>
      </c>
    </row>
    <row r="102" spans="1:4" x14ac:dyDescent="0.25">
      <c r="A102" s="25" t="s">
        <v>82</v>
      </c>
      <c r="B102" s="27" t="s">
        <v>26</v>
      </c>
      <c r="C102" s="28">
        <v>-576532.47</v>
      </c>
      <c r="D102" s="25" t="s">
        <v>22</v>
      </c>
    </row>
    <row r="103" spans="1:4" x14ac:dyDescent="0.25">
      <c r="A103" s="25" t="s">
        <v>82</v>
      </c>
      <c r="B103" s="27" t="s">
        <v>26</v>
      </c>
      <c r="C103" s="28">
        <v>-156371.28</v>
      </c>
      <c r="D103" s="25" t="s">
        <v>22</v>
      </c>
    </row>
    <row r="104" spans="1:4" x14ac:dyDescent="0.25">
      <c r="A104" s="25" t="s">
        <v>82</v>
      </c>
      <c r="B104" s="27" t="s">
        <v>26</v>
      </c>
      <c r="C104" s="28">
        <v>-256002.25</v>
      </c>
      <c r="D104" s="25" t="s">
        <v>22</v>
      </c>
    </row>
    <row r="105" spans="1:4" x14ac:dyDescent="0.25">
      <c r="A105" s="25" t="s">
        <v>82</v>
      </c>
      <c r="B105" s="27" t="s">
        <v>26</v>
      </c>
      <c r="C105" s="28">
        <v>-387576.31</v>
      </c>
      <c r="D105" s="25" t="s">
        <v>22</v>
      </c>
    </row>
    <row r="106" spans="1:4" x14ac:dyDescent="0.25">
      <c r="A106" s="25" t="s">
        <v>82</v>
      </c>
      <c r="B106" s="27" t="s">
        <v>26</v>
      </c>
      <c r="C106" s="28">
        <v>-51599.71</v>
      </c>
      <c r="D106" s="25" t="s">
        <v>22</v>
      </c>
    </row>
    <row r="107" spans="1:4" x14ac:dyDescent="0.25">
      <c r="A107" s="25" t="s">
        <v>82</v>
      </c>
      <c r="B107" s="27" t="s">
        <v>26</v>
      </c>
      <c r="C107" s="28">
        <v>-59766.33</v>
      </c>
      <c r="D107" s="25" t="s">
        <v>22</v>
      </c>
    </row>
    <row r="108" spans="1:4" x14ac:dyDescent="0.25">
      <c r="A108" s="25" t="s">
        <v>82</v>
      </c>
      <c r="B108" s="27" t="s">
        <v>26</v>
      </c>
      <c r="C108" s="28">
        <v>-114632.04</v>
      </c>
      <c r="D108" s="25" t="s">
        <v>22</v>
      </c>
    </row>
    <row r="109" spans="1:4" x14ac:dyDescent="0.25">
      <c r="A109" s="25" t="s">
        <v>82</v>
      </c>
      <c r="B109" s="27" t="s">
        <v>26</v>
      </c>
      <c r="C109" s="28">
        <v>-53101.23</v>
      </c>
      <c r="D109" s="25" t="s">
        <v>22</v>
      </c>
    </row>
    <row r="110" spans="1:4" x14ac:dyDescent="0.25">
      <c r="A110" s="25" t="s">
        <v>82</v>
      </c>
      <c r="B110" s="27" t="s">
        <v>26</v>
      </c>
      <c r="C110" s="28">
        <v>-380019.47</v>
      </c>
      <c r="D110" s="25" t="s">
        <v>22</v>
      </c>
    </row>
    <row r="111" spans="1:4" x14ac:dyDescent="0.25">
      <c r="A111" s="25" t="s">
        <v>82</v>
      </c>
      <c r="B111" s="27" t="s">
        <v>26</v>
      </c>
      <c r="C111" s="28">
        <v>-30541.439999999999</v>
      </c>
      <c r="D111" s="25" t="s">
        <v>22</v>
      </c>
    </row>
    <row r="112" spans="1:4" x14ac:dyDescent="0.25">
      <c r="A112" s="25" t="s">
        <v>82</v>
      </c>
      <c r="B112" s="27" t="s">
        <v>26</v>
      </c>
      <c r="C112" s="28">
        <v>-30253.63</v>
      </c>
      <c r="D112" s="25" t="s">
        <v>22</v>
      </c>
    </row>
    <row r="113" spans="1:4" x14ac:dyDescent="0.25">
      <c r="A113" s="25" t="s">
        <v>82</v>
      </c>
      <c r="B113" s="27" t="s">
        <v>26</v>
      </c>
      <c r="C113" s="28">
        <v>-70892.02</v>
      </c>
      <c r="D113" s="25" t="s">
        <v>22</v>
      </c>
    </row>
    <row r="114" spans="1:4" x14ac:dyDescent="0.25">
      <c r="A114" s="25" t="s">
        <v>82</v>
      </c>
      <c r="B114" s="27" t="s">
        <v>26</v>
      </c>
      <c r="C114" s="28">
        <v>-32711.86</v>
      </c>
      <c r="D114" s="25" t="s">
        <v>22</v>
      </c>
    </row>
    <row r="115" spans="1:4" x14ac:dyDescent="0.25">
      <c r="A115" s="25" t="s">
        <v>82</v>
      </c>
      <c r="B115" s="27" t="s">
        <v>26</v>
      </c>
      <c r="C115" s="28">
        <v>-11639.64</v>
      </c>
      <c r="D115" s="25" t="s">
        <v>22</v>
      </c>
    </row>
    <row r="116" spans="1:4" x14ac:dyDescent="0.25">
      <c r="A116" s="25" t="s">
        <v>83</v>
      </c>
      <c r="B116" s="27" t="s">
        <v>26</v>
      </c>
      <c r="C116" s="28">
        <v>85912.87</v>
      </c>
      <c r="D116" s="25" t="s">
        <v>22</v>
      </c>
    </row>
    <row r="117" spans="1:4" x14ac:dyDescent="0.25">
      <c r="A117" s="25" t="s">
        <v>83</v>
      </c>
      <c r="B117" s="27" t="s">
        <v>26</v>
      </c>
      <c r="C117" s="28">
        <v>90052.98</v>
      </c>
      <c r="D117" s="25" t="s">
        <v>22</v>
      </c>
    </row>
    <row r="118" spans="1:4" x14ac:dyDescent="0.25">
      <c r="A118" s="25" t="s">
        <v>83</v>
      </c>
      <c r="B118" s="27" t="s">
        <v>26</v>
      </c>
      <c r="C118" s="28">
        <v>61824.45</v>
      </c>
      <c r="D118" s="25" t="s">
        <v>22</v>
      </c>
    </row>
    <row r="119" spans="1:4" x14ac:dyDescent="0.25">
      <c r="A119" s="25" t="s">
        <v>83</v>
      </c>
      <c r="B119" s="27" t="s">
        <v>26</v>
      </c>
      <c r="C119" s="28">
        <v>707425.9</v>
      </c>
      <c r="D119" s="25" t="s">
        <v>22</v>
      </c>
    </row>
    <row r="120" spans="1:4" x14ac:dyDescent="0.25">
      <c r="A120" s="25" t="s">
        <v>83</v>
      </c>
      <c r="B120" s="27" t="s">
        <v>26</v>
      </c>
      <c r="C120" s="28">
        <v>8729.9599999999991</v>
      </c>
      <c r="D120" s="25" t="s">
        <v>22</v>
      </c>
    </row>
    <row r="121" spans="1:4" x14ac:dyDescent="0.25">
      <c r="A121" s="25" t="s">
        <v>83</v>
      </c>
      <c r="B121" s="27" t="s">
        <v>26</v>
      </c>
      <c r="C121" s="28">
        <v>240901.82</v>
      </c>
      <c r="D121" s="25" t="s">
        <v>22</v>
      </c>
    </row>
    <row r="122" spans="1:4" x14ac:dyDescent="0.25">
      <c r="A122" s="25" t="s">
        <v>83</v>
      </c>
      <c r="B122" s="27" t="s">
        <v>26</v>
      </c>
      <c r="C122" s="28">
        <v>38345.699999999997</v>
      </c>
      <c r="D122" s="25" t="s">
        <v>22</v>
      </c>
    </row>
    <row r="123" spans="1:4" x14ac:dyDescent="0.25">
      <c r="A123" s="25" t="s">
        <v>83</v>
      </c>
      <c r="B123" s="27" t="s">
        <v>26</v>
      </c>
      <c r="C123" s="28">
        <v>27496.82</v>
      </c>
      <c r="D123" s="25" t="s">
        <v>22</v>
      </c>
    </row>
    <row r="124" spans="1:4" x14ac:dyDescent="0.25">
      <c r="A124" s="25" t="s">
        <v>83</v>
      </c>
      <c r="B124" s="27" t="s">
        <v>26</v>
      </c>
      <c r="C124" s="28">
        <v>30688.74</v>
      </c>
      <c r="D124" s="25" t="s">
        <v>22</v>
      </c>
    </row>
    <row r="125" spans="1:4" x14ac:dyDescent="0.25">
      <c r="A125" s="25" t="s">
        <v>83</v>
      </c>
      <c r="B125" s="27" t="s">
        <v>26</v>
      </c>
      <c r="C125" s="28">
        <v>109548.14</v>
      </c>
      <c r="D125" s="25" t="s">
        <v>22</v>
      </c>
    </row>
    <row r="126" spans="1:4" x14ac:dyDescent="0.25">
      <c r="A126" s="25" t="s">
        <v>83</v>
      </c>
      <c r="B126" s="27" t="s">
        <v>26</v>
      </c>
      <c r="C126" s="28">
        <v>75345.5</v>
      </c>
      <c r="D126" s="25" t="s">
        <v>22</v>
      </c>
    </row>
    <row r="127" spans="1:4" x14ac:dyDescent="0.25">
      <c r="A127" s="25" t="s">
        <v>83</v>
      </c>
      <c r="B127" s="27" t="s">
        <v>26</v>
      </c>
      <c r="C127" s="28">
        <v>4117.24</v>
      </c>
      <c r="D127" s="25" t="s">
        <v>22</v>
      </c>
    </row>
    <row r="128" spans="1:4" x14ac:dyDescent="0.25">
      <c r="A128" s="25" t="s">
        <v>83</v>
      </c>
      <c r="B128" s="27" t="s">
        <v>26</v>
      </c>
      <c r="C128" s="28">
        <v>216092.59</v>
      </c>
      <c r="D128" s="25" t="s">
        <v>22</v>
      </c>
    </row>
    <row r="129" spans="1:4" x14ac:dyDescent="0.25">
      <c r="A129" s="25" t="s">
        <v>83</v>
      </c>
      <c r="B129" s="27" t="s">
        <v>26</v>
      </c>
      <c r="C129" s="28">
        <v>51652.23</v>
      </c>
      <c r="D129" s="25" t="s">
        <v>22</v>
      </c>
    </row>
    <row r="130" spans="1:4" x14ac:dyDescent="0.25">
      <c r="A130" s="25" t="s">
        <v>83</v>
      </c>
      <c r="B130" s="27" t="s">
        <v>26</v>
      </c>
      <c r="C130" s="28">
        <v>214199.67999999999</v>
      </c>
      <c r="D130" s="25" t="s">
        <v>22</v>
      </c>
    </row>
    <row r="131" spans="1:4" x14ac:dyDescent="0.25">
      <c r="A131" s="25" t="s">
        <v>83</v>
      </c>
      <c r="B131" s="27" t="s">
        <v>26</v>
      </c>
      <c r="C131" s="28">
        <v>15483.82</v>
      </c>
      <c r="D131" s="25" t="s">
        <v>22</v>
      </c>
    </row>
    <row r="132" spans="1:4" x14ac:dyDescent="0.25">
      <c r="A132" s="25" t="s">
        <v>83</v>
      </c>
      <c r="B132" s="27" t="s">
        <v>26</v>
      </c>
      <c r="C132" s="28">
        <v>19975</v>
      </c>
      <c r="D132" s="25" t="s">
        <v>22</v>
      </c>
    </row>
    <row r="133" spans="1:4" x14ac:dyDescent="0.25">
      <c r="A133" s="25" t="s">
        <v>83</v>
      </c>
      <c r="B133" s="27" t="s">
        <v>26</v>
      </c>
      <c r="C133" s="28">
        <v>56164.85</v>
      </c>
      <c r="D133" s="25" t="s">
        <v>22</v>
      </c>
    </row>
    <row r="134" spans="1:4" x14ac:dyDescent="0.25">
      <c r="A134" s="25" t="s">
        <v>83</v>
      </c>
      <c r="B134" s="27" t="s">
        <v>26</v>
      </c>
      <c r="C134" s="28">
        <v>24618.83</v>
      </c>
      <c r="D134" s="25" t="s">
        <v>22</v>
      </c>
    </row>
    <row r="135" spans="1:4" x14ac:dyDescent="0.25">
      <c r="A135" s="25" t="s">
        <v>83</v>
      </c>
      <c r="B135" s="27" t="s">
        <v>26</v>
      </c>
      <c r="C135" s="28">
        <v>275452.25</v>
      </c>
      <c r="D135" s="25" t="s">
        <v>22</v>
      </c>
    </row>
    <row r="136" spans="1:4" x14ac:dyDescent="0.25">
      <c r="A136" s="25" t="s">
        <v>83</v>
      </c>
      <c r="B136" s="27" t="s">
        <v>26</v>
      </c>
      <c r="C136" s="28">
        <v>9307.14</v>
      </c>
      <c r="D136" s="25" t="s">
        <v>22</v>
      </c>
    </row>
    <row r="137" spans="1:4" x14ac:dyDescent="0.25">
      <c r="A137" s="25" t="s">
        <v>83</v>
      </c>
      <c r="B137" s="27" t="s">
        <v>26</v>
      </c>
      <c r="C137" s="28">
        <v>131834.65</v>
      </c>
      <c r="D137" s="25" t="s">
        <v>22</v>
      </c>
    </row>
    <row r="138" spans="1:4" x14ac:dyDescent="0.25">
      <c r="A138" s="25" t="s">
        <v>83</v>
      </c>
      <c r="B138" s="27" t="s">
        <v>26</v>
      </c>
      <c r="C138" s="28">
        <v>9970.2000000000007</v>
      </c>
      <c r="D138" s="25" t="s">
        <v>22</v>
      </c>
    </row>
    <row r="139" spans="1:4" x14ac:dyDescent="0.25">
      <c r="A139" s="25" t="s">
        <v>83</v>
      </c>
      <c r="B139" s="27" t="s">
        <v>26</v>
      </c>
      <c r="C139" s="28">
        <v>25904.09</v>
      </c>
      <c r="D139" s="25" t="s">
        <v>22</v>
      </c>
    </row>
    <row r="140" spans="1:4" x14ac:dyDescent="0.25">
      <c r="A140" s="25" t="s">
        <v>83</v>
      </c>
      <c r="B140" s="27" t="s">
        <v>26</v>
      </c>
      <c r="C140" s="28">
        <v>316860.96000000002</v>
      </c>
      <c r="D140" s="25" t="s">
        <v>22</v>
      </c>
    </row>
    <row r="141" spans="1:4" x14ac:dyDescent="0.25">
      <c r="A141" s="25" t="s">
        <v>83</v>
      </c>
      <c r="B141" s="27" t="s">
        <v>26</v>
      </c>
      <c r="C141" s="28">
        <v>455802.74</v>
      </c>
      <c r="D141" s="25" t="s">
        <v>22</v>
      </c>
    </row>
    <row r="142" spans="1:4" x14ac:dyDescent="0.25">
      <c r="A142" s="25" t="s">
        <v>83</v>
      </c>
      <c r="B142" s="27" t="s">
        <v>26</v>
      </c>
      <c r="C142" s="28">
        <v>22811.69</v>
      </c>
      <c r="D142" s="25" t="s">
        <v>22</v>
      </c>
    </row>
    <row r="143" spans="1:4" x14ac:dyDescent="0.25">
      <c r="A143" s="25" t="s">
        <v>83</v>
      </c>
      <c r="B143" s="27" t="s">
        <v>26</v>
      </c>
      <c r="C143" s="28">
        <v>22502.14</v>
      </c>
      <c r="D143" s="25" t="s">
        <v>22</v>
      </c>
    </row>
    <row r="144" spans="1:4" x14ac:dyDescent="0.25">
      <c r="A144" s="25" t="s">
        <v>83</v>
      </c>
      <c r="B144" s="27" t="s">
        <v>26</v>
      </c>
      <c r="C144" s="28">
        <v>30749.56</v>
      </c>
      <c r="D144" s="25" t="s">
        <v>22</v>
      </c>
    </row>
    <row r="145" spans="1:4" x14ac:dyDescent="0.25">
      <c r="A145" s="25" t="s">
        <v>83</v>
      </c>
      <c r="B145" s="27" t="s">
        <v>26</v>
      </c>
      <c r="C145" s="28">
        <v>83137.5</v>
      </c>
      <c r="D145" s="25" t="s">
        <v>22</v>
      </c>
    </row>
    <row r="146" spans="1:4" x14ac:dyDescent="0.25">
      <c r="A146" s="25" t="s">
        <v>83</v>
      </c>
      <c r="B146" s="27" t="s">
        <v>26</v>
      </c>
      <c r="C146" s="28">
        <v>114828.95</v>
      </c>
      <c r="D146" s="25" t="s">
        <v>22</v>
      </c>
    </row>
    <row r="147" spans="1:4" x14ac:dyDescent="0.25">
      <c r="A147" s="25" t="s">
        <v>83</v>
      </c>
      <c r="B147" s="27" t="s">
        <v>26</v>
      </c>
      <c r="C147" s="28">
        <v>44218.52</v>
      </c>
      <c r="D147" s="25" t="s">
        <v>22</v>
      </c>
    </row>
    <row r="148" spans="1:4" x14ac:dyDescent="0.25">
      <c r="A148" s="25" t="s">
        <v>83</v>
      </c>
      <c r="B148" s="27" t="s">
        <v>26</v>
      </c>
      <c r="C148" s="28">
        <v>856168.38</v>
      </c>
      <c r="D148" s="25" t="s">
        <v>22</v>
      </c>
    </row>
    <row r="149" spans="1:4" x14ac:dyDescent="0.25">
      <c r="A149" s="25" t="s">
        <v>83</v>
      </c>
      <c r="B149" s="27" t="s">
        <v>26</v>
      </c>
      <c r="C149" s="28">
        <v>21567.67</v>
      </c>
      <c r="D149" s="25" t="s">
        <v>22</v>
      </c>
    </row>
    <row r="150" spans="1:4" x14ac:dyDescent="0.25">
      <c r="A150" s="25" t="s">
        <v>83</v>
      </c>
      <c r="B150" s="27" t="s">
        <v>26</v>
      </c>
      <c r="C150" s="28">
        <v>21412.25</v>
      </c>
      <c r="D150" s="25" t="s">
        <v>22</v>
      </c>
    </row>
    <row r="151" spans="1:4" x14ac:dyDescent="0.25">
      <c r="A151" s="25" t="s">
        <v>83</v>
      </c>
      <c r="B151" s="27" t="s">
        <v>26</v>
      </c>
      <c r="C151" s="28">
        <v>101881.71</v>
      </c>
      <c r="D151" s="25" t="s">
        <v>22</v>
      </c>
    </row>
    <row r="152" spans="1:4" x14ac:dyDescent="0.25">
      <c r="A152" s="25" t="s">
        <v>83</v>
      </c>
      <c r="B152" s="27" t="s">
        <v>26</v>
      </c>
      <c r="C152" s="28">
        <v>84899.42</v>
      </c>
      <c r="D152" s="25" t="s">
        <v>22</v>
      </c>
    </row>
    <row r="153" spans="1:4" x14ac:dyDescent="0.25">
      <c r="A153" s="25" t="s">
        <v>83</v>
      </c>
      <c r="B153" s="27" t="s">
        <v>26</v>
      </c>
      <c r="C153" s="28">
        <v>334922.99</v>
      </c>
      <c r="D153" s="25" t="s">
        <v>22</v>
      </c>
    </row>
    <row r="154" spans="1:4" x14ac:dyDescent="0.25">
      <c r="A154" s="25" t="s">
        <v>83</v>
      </c>
      <c r="B154" s="27" t="s">
        <v>26</v>
      </c>
      <c r="C154" s="28">
        <v>113490.73</v>
      </c>
      <c r="D154" s="25" t="s">
        <v>22</v>
      </c>
    </row>
    <row r="155" spans="1:4" x14ac:dyDescent="0.25">
      <c r="A155" s="25" t="s">
        <v>83</v>
      </c>
      <c r="B155" s="27" t="s">
        <v>26</v>
      </c>
      <c r="C155" s="28">
        <v>255707.4</v>
      </c>
      <c r="D155" s="25" t="s">
        <v>22</v>
      </c>
    </row>
    <row r="156" spans="1:4" x14ac:dyDescent="0.25">
      <c r="A156" s="25" t="s">
        <v>83</v>
      </c>
      <c r="B156" s="27" t="s">
        <v>26</v>
      </c>
      <c r="C156" s="28">
        <v>30213.61</v>
      </c>
      <c r="D156" s="25" t="s">
        <v>22</v>
      </c>
    </row>
    <row r="157" spans="1:4" x14ac:dyDescent="0.25">
      <c r="A157" s="25" t="s">
        <v>83</v>
      </c>
      <c r="B157" s="27" t="s">
        <v>26</v>
      </c>
      <c r="C157" s="28">
        <v>12855.77</v>
      </c>
      <c r="D157" s="25" t="s">
        <v>22</v>
      </c>
    </row>
    <row r="158" spans="1:4" x14ac:dyDescent="0.25">
      <c r="A158" s="25" t="s">
        <v>83</v>
      </c>
      <c r="B158" s="27" t="s">
        <v>26</v>
      </c>
      <c r="C158" s="28">
        <v>2257.46</v>
      </c>
      <c r="D158" s="25" t="s">
        <v>22</v>
      </c>
    </row>
    <row r="159" spans="1:4" x14ac:dyDescent="0.25">
      <c r="A159" s="25" t="s">
        <v>83</v>
      </c>
      <c r="B159" s="27" t="s">
        <v>26</v>
      </c>
      <c r="C159" s="28">
        <v>144650</v>
      </c>
      <c r="D159" s="25" t="s">
        <v>22</v>
      </c>
    </row>
    <row r="160" spans="1:4" x14ac:dyDescent="0.25">
      <c r="A160" s="25" t="s">
        <v>84</v>
      </c>
      <c r="B160" s="27" t="s">
        <v>26</v>
      </c>
      <c r="C160" s="28">
        <v>-1896435.91</v>
      </c>
      <c r="D160" s="25" t="s">
        <v>22</v>
      </c>
    </row>
    <row r="161" spans="1:4" x14ac:dyDescent="0.25">
      <c r="A161" s="25" t="s">
        <v>84</v>
      </c>
      <c r="B161" s="27" t="s">
        <v>26</v>
      </c>
      <c r="C161" s="28">
        <v>-237584.67</v>
      </c>
      <c r="D161" s="25" t="s">
        <v>22</v>
      </c>
    </row>
    <row r="162" spans="1:4" x14ac:dyDescent="0.25">
      <c r="A162" s="25" t="s">
        <v>85</v>
      </c>
      <c r="B162" s="27" t="s">
        <v>26</v>
      </c>
      <c r="C162" s="28">
        <v>-239864.94</v>
      </c>
      <c r="D162" s="25" t="s">
        <v>22</v>
      </c>
    </row>
    <row r="163" spans="1:4" x14ac:dyDescent="0.25">
      <c r="A163" s="25" t="s">
        <v>86</v>
      </c>
      <c r="B163" s="27" t="s">
        <v>26</v>
      </c>
      <c r="C163" s="28">
        <v>-4173130.38</v>
      </c>
      <c r="D163" s="25" t="s">
        <v>22</v>
      </c>
    </row>
    <row r="164" spans="1:4" x14ac:dyDescent="0.25">
      <c r="A164" s="25" t="s">
        <v>86</v>
      </c>
      <c r="B164" s="27" t="s">
        <v>26</v>
      </c>
      <c r="C164" s="28">
        <v>-5662856.3499999996</v>
      </c>
      <c r="D164" s="25" t="s">
        <v>22</v>
      </c>
    </row>
    <row r="165" spans="1:4" x14ac:dyDescent="0.25">
      <c r="A165" s="25" t="s">
        <v>86</v>
      </c>
      <c r="B165" s="27" t="s">
        <v>26</v>
      </c>
      <c r="C165" s="28">
        <v>-876497.78</v>
      </c>
      <c r="D165" s="25" t="s">
        <v>22</v>
      </c>
    </row>
    <row r="166" spans="1:4" x14ac:dyDescent="0.25">
      <c r="A166" s="25" t="s">
        <v>86</v>
      </c>
      <c r="B166" s="27" t="s">
        <v>26</v>
      </c>
      <c r="C166" s="28">
        <v>-80331.539999999994</v>
      </c>
      <c r="D166" s="25" t="s">
        <v>22</v>
      </c>
    </row>
    <row r="167" spans="1:4" x14ac:dyDescent="0.25">
      <c r="A167" s="25" t="s">
        <v>86</v>
      </c>
      <c r="B167" s="27" t="s">
        <v>26</v>
      </c>
      <c r="C167" s="28">
        <v>-787180.76</v>
      </c>
      <c r="D167" s="25" t="s">
        <v>22</v>
      </c>
    </row>
    <row r="168" spans="1:4" x14ac:dyDescent="0.25">
      <c r="A168" s="25" t="s">
        <v>86</v>
      </c>
      <c r="B168" s="27" t="s">
        <v>26</v>
      </c>
      <c r="C168" s="28">
        <v>-152012.01999999999</v>
      </c>
      <c r="D168" s="25" t="s">
        <v>22</v>
      </c>
    </row>
    <row r="169" spans="1:4" x14ac:dyDescent="0.25">
      <c r="A169" s="25" t="s">
        <v>86</v>
      </c>
      <c r="B169" s="27" t="s">
        <v>26</v>
      </c>
      <c r="C169" s="28">
        <v>-25372.639999999999</v>
      </c>
      <c r="D169" s="25" t="s">
        <v>22</v>
      </c>
    </row>
    <row r="170" spans="1:4" x14ac:dyDescent="0.25">
      <c r="A170" s="25" t="s">
        <v>86</v>
      </c>
      <c r="B170" s="27" t="s">
        <v>26</v>
      </c>
      <c r="C170" s="28">
        <v>-117891.53</v>
      </c>
      <c r="D170" s="25" t="s">
        <v>22</v>
      </c>
    </row>
    <row r="171" spans="1:4" x14ac:dyDescent="0.25">
      <c r="A171" s="25" t="s">
        <v>86</v>
      </c>
      <c r="B171" s="27" t="s">
        <v>26</v>
      </c>
      <c r="C171" s="28">
        <v>-61487.93</v>
      </c>
      <c r="D171" s="25" t="s">
        <v>22</v>
      </c>
    </row>
    <row r="172" spans="1:4" x14ac:dyDescent="0.25">
      <c r="A172" s="25" t="s">
        <v>86</v>
      </c>
      <c r="B172" s="27" t="s">
        <v>26</v>
      </c>
      <c r="C172" s="28">
        <v>-174719.45</v>
      </c>
      <c r="D172" s="25" t="s">
        <v>22</v>
      </c>
    </row>
    <row r="173" spans="1:4" x14ac:dyDescent="0.25">
      <c r="A173" s="25" t="s">
        <v>86</v>
      </c>
      <c r="B173" s="27" t="s">
        <v>26</v>
      </c>
      <c r="C173" s="28">
        <v>-57936.79</v>
      </c>
      <c r="D173" s="25" t="s">
        <v>22</v>
      </c>
    </row>
    <row r="174" spans="1:4" x14ac:dyDescent="0.25">
      <c r="A174" s="25" t="s">
        <v>86</v>
      </c>
      <c r="B174" s="27" t="s">
        <v>26</v>
      </c>
      <c r="C174" s="28">
        <v>-80092.06</v>
      </c>
      <c r="D174" s="25" t="s">
        <v>22</v>
      </c>
    </row>
    <row r="175" spans="1:4" x14ac:dyDescent="0.25">
      <c r="A175" s="25" t="s">
        <v>86</v>
      </c>
      <c r="B175" s="27" t="s">
        <v>26</v>
      </c>
      <c r="C175" s="28">
        <v>-133226.28</v>
      </c>
      <c r="D175" s="25" t="s">
        <v>22</v>
      </c>
    </row>
    <row r="176" spans="1:4" x14ac:dyDescent="0.25">
      <c r="A176" s="25" t="s">
        <v>86</v>
      </c>
      <c r="B176" s="27" t="s">
        <v>26</v>
      </c>
      <c r="C176" s="28">
        <v>-108344.84</v>
      </c>
      <c r="D176" s="25" t="s">
        <v>22</v>
      </c>
    </row>
    <row r="177" spans="1:4" x14ac:dyDescent="0.25">
      <c r="A177" s="25" t="s">
        <v>86</v>
      </c>
      <c r="B177" s="27" t="s">
        <v>26</v>
      </c>
      <c r="C177" s="28">
        <v>-228078.34</v>
      </c>
      <c r="D177" s="25" t="s">
        <v>22</v>
      </c>
    </row>
    <row r="178" spans="1:4" x14ac:dyDescent="0.25">
      <c r="A178" s="25" t="s">
        <v>86</v>
      </c>
      <c r="B178" s="27" t="s">
        <v>26</v>
      </c>
      <c r="C178" s="28">
        <v>-265615.52</v>
      </c>
      <c r="D178" s="25" t="s">
        <v>22</v>
      </c>
    </row>
    <row r="179" spans="1:4" x14ac:dyDescent="0.25">
      <c r="A179" s="25" t="s">
        <v>86</v>
      </c>
      <c r="B179" s="27" t="s">
        <v>26</v>
      </c>
      <c r="C179" s="28">
        <v>-390893.12</v>
      </c>
      <c r="D179" s="25" t="s">
        <v>22</v>
      </c>
    </row>
    <row r="180" spans="1:4" x14ac:dyDescent="0.25">
      <c r="A180" s="25" t="s">
        <v>86</v>
      </c>
      <c r="B180" s="27" t="s">
        <v>26</v>
      </c>
      <c r="C180" s="28">
        <v>-1221643.1100000001</v>
      </c>
      <c r="D180" s="25" t="s">
        <v>22</v>
      </c>
    </row>
    <row r="181" spans="1:4" x14ac:dyDescent="0.25">
      <c r="A181" s="25" t="s">
        <v>86</v>
      </c>
      <c r="B181" s="27" t="s">
        <v>26</v>
      </c>
      <c r="C181" s="28">
        <v>-554124.43999999994</v>
      </c>
      <c r="D181" s="25" t="s">
        <v>22</v>
      </c>
    </row>
    <row r="182" spans="1:4" x14ac:dyDescent="0.25">
      <c r="A182" s="25" t="s">
        <v>86</v>
      </c>
      <c r="B182" s="27" t="s">
        <v>26</v>
      </c>
      <c r="C182" s="28">
        <v>-8318309.1100000003</v>
      </c>
      <c r="D182" s="25" t="s">
        <v>22</v>
      </c>
    </row>
    <row r="183" spans="1:4" x14ac:dyDescent="0.25">
      <c r="A183" s="25" t="s">
        <v>86</v>
      </c>
      <c r="B183" s="27" t="s">
        <v>26</v>
      </c>
      <c r="C183" s="28">
        <v>-270253.46000000002</v>
      </c>
      <c r="D183" s="25" t="s">
        <v>22</v>
      </c>
    </row>
    <row r="184" spans="1:4" x14ac:dyDescent="0.25">
      <c r="A184" s="25" t="s">
        <v>86</v>
      </c>
      <c r="B184" s="27" t="s">
        <v>26</v>
      </c>
      <c r="C184" s="28">
        <v>-36929.5</v>
      </c>
      <c r="D184" s="25" t="s">
        <v>22</v>
      </c>
    </row>
    <row r="185" spans="1:4" x14ac:dyDescent="0.25">
      <c r="A185" s="25" t="s">
        <v>86</v>
      </c>
      <c r="B185" s="27" t="s">
        <v>26</v>
      </c>
      <c r="C185" s="28">
        <v>-82375.09</v>
      </c>
      <c r="D185" s="25" t="s">
        <v>22</v>
      </c>
    </row>
    <row r="186" spans="1:4" x14ac:dyDescent="0.25">
      <c r="A186" s="25" t="s">
        <v>86</v>
      </c>
      <c r="B186" s="27" t="s">
        <v>26</v>
      </c>
      <c r="C186" s="28">
        <v>-35790.03</v>
      </c>
      <c r="D186" s="25" t="s">
        <v>22</v>
      </c>
    </row>
    <row r="187" spans="1:4" x14ac:dyDescent="0.25">
      <c r="A187" s="25" t="s">
        <v>86</v>
      </c>
      <c r="B187" s="27" t="s">
        <v>26</v>
      </c>
      <c r="C187" s="28">
        <v>-37041.68</v>
      </c>
      <c r="D187" s="25" t="s">
        <v>22</v>
      </c>
    </row>
    <row r="188" spans="1:4" x14ac:dyDescent="0.25">
      <c r="A188" s="25" t="s">
        <v>86</v>
      </c>
      <c r="B188" s="27" t="s">
        <v>26</v>
      </c>
      <c r="C188" s="28">
        <v>-31494.86</v>
      </c>
      <c r="D188" s="25" t="s">
        <v>22</v>
      </c>
    </row>
    <row r="189" spans="1:4" x14ac:dyDescent="0.25">
      <c r="A189" s="25" t="s">
        <v>86</v>
      </c>
      <c r="B189" s="27" t="s">
        <v>26</v>
      </c>
      <c r="C189" s="28">
        <v>-100397.46</v>
      </c>
      <c r="D189" s="25" t="s">
        <v>22</v>
      </c>
    </row>
    <row r="190" spans="1:4" x14ac:dyDescent="0.25">
      <c r="A190" s="25" t="s">
        <v>86</v>
      </c>
      <c r="B190" s="27" t="s">
        <v>26</v>
      </c>
      <c r="C190" s="28">
        <v>-31532.77</v>
      </c>
      <c r="D190" s="25" t="s">
        <v>22</v>
      </c>
    </row>
    <row r="191" spans="1:4" x14ac:dyDescent="0.25">
      <c r="A191" s="25" t="s">
        <v>86</v>
      </c>
      <c r="B191" s="27" t="s">
        <v>26</v>
      </c>
      <c r="C191" s="28">
        <v>-20878.099999999999</v>
      </c>
      <c r="D191" s="25" t="s">
        <v>22</v>
      </c>
    </row>
    <row r="192" spans="1:4" x14ac:dyDescent="0.25">
      <c r="A192" s="25" t="s">
        <v>86</v>
      </c>
      <c r="B192" s="27" t="s">
        <v>26</v>
      </c>
      <c r="C192" s="28">
        <v>-65883.69</v>
      </c>
      <c r="D192" s="25" t="s">
        <v>22</v>
      </c>
    </row>
    <row r="193" spans="1:4" x14ac:dyDescent="0.25">
      <c r="A193" s="25" t="s">
        <v>86</v>
      </c>
      <c r="B193" s="27" t="s">
        <v>26</v>
      </c>
      <c r="C193" s="28">
        <v>-38698.81</v>
      </c>
      <c r="D193" s="25" t="s">
        <v>22</v>
      </c>
    </row>
    <row r="194" spans="1:4" x14ac:dyDescent="0.25">
      <c r="A194" s="25" t="s">
        <v>86</v>
      </c>
      <c r="B194" s="27" t="s">
        <v>26</v>
      </c>
      <c r="C194" s="28">
        <v>-212807.55</v>
      </c>
      <c r="D194" s="25" t="s">
        <v>22</v>
      </c>
    </row>
    <row r="195" spans="1:4" x14ac:dyDescent="0.25">
      <c r="A195" s="25" t="s">
        <v>86</v>
      </c>
      <c r="B195" s="27" t="s">
        <v>26</v>
      </c>
      <c r="C195" s="28">
        <v>-241246.84</v>
      </c>
      <c r="D195" s="25" t="s">
        <v>22</v>
      </c>
    </row>
    <row r="196" spans="1:4" x14ac:dyDescent="0.25">
      <c r="A196" s="25" t="s">
        <v>86</v>
      </c>
      <c r="B196" s="27" t="s">
        <v>26</v>
      </c>
      <c r="C196" s="28">
        <v>-922197.27</v>
      </c>
      <c r="D196" s="25" t="s">
        <v>22</v>
      </c>
    </row>
    <row r="197" spans="1:4" x14ac:dyDescent="0.25">
      <c r="A197" s="25" t="s">
        <v>86</v>
      </c>
      <c r="B197" s="27" t="s">
        <v>26</v>
      </c>
      <c r="C197" s="28">
        <v>-813866.37</v>
      </c>
      <c r="D197" s="25" t="s">
        <v>22</v>
      </c>
    </row>
    <row r="198" spans="1:4" x14ac:dyDescent="0.25">
      <c r="A198" s="25" t="s">
        <v>86</v>
      </c>
      <c r="B198" s="27" t="s">
        <v>26</v>
      </c>
      <c r="C198" s="28">
        <v>-3425272.82</v>
      </c>
      <c r="D198" s="25" t="s">
        <v>22</v>
      </c>
    </row>
    <row r="199" spans="1:4" x14ac:dyDescent="0.25">
      <c r="A199" s="25" t="s">
        <v>86</v>
      </c>
      <c r="B199" s="27" t="s">
        <v>26</v>
      </c>
      <c r="C199" s="28">
        <v>-1522235.08</v>
      </c>
      <c r="D199" s="25" t="s">
        <v>22</v>
      </c>
    </row>
    <row r="200" spans="1:4" x14ac:dyDescent="0.25">
      <c r="A200" s="25" t="s">
        <v>86</v>
      </c>
      <c r="B200" s="27" t="s">
        <v>26</v>
      </c>
      <c r="C200" s="28">
        <v>-2494691.4500000002</v>
      </c>
      <c r="D200" s="25" t="s">
        <v>22</v>
      </c>
    </row>
    <row r="201" spans="1:4" x14ac:dyDescent="0.25">
      <c r="A201" s="25" t="s">
        <v>86</v>
      </c>
      <c r="B201" s="27" t="s">
        <v>26</v>
      </c>
      <c r="C201" s="28">
        <v>-342332.91</v>
      </c>
      <c r="D201" s="25" t="s">
        <v>22</v>
      </c>
    </row>
    <row r="202" spans="1:4" x14ac:dyDescent="0.25">
      <c r="A202" s="25" t="s">
        <v>86</v>
      </c>
      <c r="B202" s="27" t="s">
        <v>26</v>
      </c>
      <c r="C202" s="28">
        <v>-14485.95</v>
      </c>
      <c r="D202" s="25" t="s">
        <v>22</v>
      </c>
    </row>
    <row r="203" spans="1:4" x14ac:dyDescent="0.25">
      <c r="A203" s="25" t="s">
        <v>86</v>
      </c>
      <c r="B203" s="27" t="s">
        <v>26</v>
      </c>
      <c r="C203" s="28">
        <v>-30120.48</v>
      </c>
      <c r="D203" s="25" t="s">
        <v>22</v>
      </c>
    </row>
    <row r="204" spans="1:4" x14ac:dyDescent="0.25">
      <c r="A204" s="25" t="s">
        <v>86</v>
      </c>
      <c r="B204" s="27" t="s">
        <v>26</v>
      </c>
      <c r="C204" s="28">
        <v>-15416.55</v>
      </c>
      <c r="D204" s="25" t="s">
        <v>22</v>
      </c>
    </row>
    <row r="205" spans="1:4" x14ac:dyDescent="0.25">
      <c r="A205" s="25" t="s">
        <v>86</v>
      </c>
      <c r="B205" s="27" t="s">
        <v>26</v>
      </c>
      <c r="C205" s="28">
        <v>-5982.53</v>
      </c>
      <c r="D205" s="25" t="s">
        <v>22</v>
      </c>
    </row>
    <row r="206" spans="1:4" x14ac:dyDescent="0.25">
      <c r="A206" s="25" t="s">
        <v>86</v>
      </c>
      <c r="B206" s="27" t="s">
        <v>26</v>
      </c>
      <c r="C206" s="28">
        <v>-18672.59</v>
      </c>
      <c r="D206" s="25" t="s">
        <v>22</v>
      </c>
    </row>
    <row r="207" spans="1:4" x14ac:dyDescent="0.25">
      <c r="A207" s="25" t="s">
        <v>86</v>
      </c>
      <c r="B207" s="27" t="s">
        <v>26</v>
      </c>
      <c r="C207" s="28">
        <v>-17953.71</v>
      </c>
      <c r="D207" s="25" t="s">
        <v>22</v>
      </c>
    </row>
    <row r="208" spans="1:4" x14ac:dyDescent="0.25">
      <c r="A208" s="25" t="s">
        <v>86</v>
      </c>
      <c r="B208" s="27" t="s">
        <v>26</v>
      </c>
      <c r="C208" s="28">
        <v>-34065.910000000003</v>
      </c>
      <c r="D208" s="25" t="s">
        <v>22</v>
      </c>
    </row>
    <row r="209" spans="1:4" x14ac:dyDescent="0.25">
      <c r="A209" s="25" t="s">
        <v>86</v>
      </c>
      <c r="B209" s="27" t="s">
        <v>26</v>
      </c>
      <c r="C209" s="28">
        <v>-20475.419999999998</v>
      </c>
      <c r="D209" s="25" t="s">
        <v>22</v>
      </c>
    </row>
    <row r="210" spans="1:4" x14ac:dyDescent="0.25">
      <c r="A210" s="25" t="s">
        <v>86</v>
      </c>
      <c r="B210" s="27" t="s">
        <v>26</v>
      </c>
      <c r="C210" s="28">
        <v>-11319.27</v>
      </c>
      <c r="D210" s="25" t="s">
        <v>22</v>
      </c>
    </row>
    <row r="211" spans="1:4" x14ac:dyDescent="0.25">
      <c r="A211" s="25" t="s">
        <v>86</v>
      </c>
      <c r="B211" s="27" t="s">
        <v>26</v>
      </c>
      <c r="C211" s="28">
        <v>-9540.24</v>
      </c>
      <c r="D211" s="25" t="s">
        <v>22</v>
      </c>
    </row>
    <row r="212" spans="1:4" x14ac:dyDescent="0.25">
      <c r="A212" s="25" t="s">
        <v>86</v>
      </c>
      <c r="B212" s="27" t="s">
        <v>26</v>
      </c>
      <c r="C212" s="28">
        <v>-20192.25</v>
      </c>
      <c r="D212" s="25" t="s">
        <v>22</v>
      </c>
    </row>
    <row r="213" spans="1:4" x14ac:dyDescent="0.25">
      <c r="A213" s="25" t="s">
        <v>86</v>
      </c>
      <c r="B213" s="27" t="s">
        <v>26</v>
      </c>
      <c r="C213" s="28">
        <v>-10797.67</v>
      </c>
      <c r="D213" s="25" t="s">
        <v>22</v>
      </c>
    </row>
    <row r="214" spans="1:4" x14ac:dyDescent="0.25">
      <c r="A214" s="25" t="s">
        <v>86</v>
      </c>
      <c r="B214" s="27" t="s">
        <v>26</v>
      </c>
      <c r="C214" s="28">
        <v>-6112436.4500000002</v>
      </c>
      <c r="D214" s="25" t="s">
        <v>22</v>
      </c>
    </row>
    <row r="215" spans="1:4" x14ac:dyDescent="0.25">
      <c r="A215" s="25" t="s">
        <v>86</v>
      </c>
      <c r="B215" s="27" t="s">
        <v>26</v>
      </c>
      <c r="C215" s="28">
        <v>-879277.51</v>
      </c>
      <c r="D215" s="25" t="s">
        <v>22</v>
      </c>
    </row>
    <row r="216" spans="1:4" x14ac:dyDescent="0.25">
      <c r="A216" s="25" t="s">
        <v>86</v>
      </c>
      <c r="B216" s="27" t="s">
        <v>26</v>
      </c>
      <c r="C216" s="28">
        <v>-66857.210000000006</v>
      </c>
      <c r="D216" s="25" t="s">
        <v>22</v>
      </c>
    </row>
    <row r="217" spans="1:4" x14ac:dyDescent="0.25">
      <c r="A217" s="25" t="s">
        <v>86</v>
      </c>
      <c r="B217" s="27" t="s">
        <v>26</v>
      </c>
      <c r="C217" s="28">
        <v>-1795.13</v>
      </c>
      <c r="D217" s="25" t="s">
        <v>22</v>
      </c>
    </row>
    <row r="218" spans="1:4" x14ac:dyDescent="0.25">
      <c r="A218" s="25" t="s">
        <v>86</v>
      </c>
      <c r="B218" s="27" t="s">
        <v>26</v>
      </c>
      <c r="C218" s="28">
        <v>232803.09</v>
      </c>
      <c r="D218" s="25" t="s">
        <v>22</v>
      </c>
    </row>
    <row r="219" spans="1:4" x14ac:dyDescent="0.25">
      <c r="A219" s="25" t="s">
        <v>86</v>
      </c>
      <c r="B219" s="27" t="s">
        <v>26</v>
      </c>
      <c r="C219" s="28">
        <v>7439.14</v>
      </c>
      <c r="D219" s="25" t="s">
        <v>22</v>
      </c>
    </row>
    <row r="220" spans="1:4" x14ac:dyDescent="0.25">
      <c r="A220" s="25" t="s">
        <v>86</v>
      </c>
      <c r="B220" s="27" t="s">
        <v>26</v>
      </c>
      <c r="C220" s="28">
        <v>-23923436.879999999</v>
      </c>
      <c r="D220" s="25" t="s">
        <v>22</v>
      </c>
    </row>
    <row r="221" spans="1:4" x14ac:dyDescent="0.25">
      <c r="A221" s="25" t="s">
        <v>86</v>
      </c>
      <c r="B221" s="27" t="s">
        <v>26</v>
      </c>
      <c r="C221" s="28">
        <v>20651139.52</v>
      </c>
      <c r="D221" s="25" t="s">
        <v>22</v>
      </c>
    </row>
    <row r="222" spans="1:4" x14ac:dyDescent="0.25">
      <c r="A222" s="25" t="s">
        <v>87</v>
      </c>
      <c r="B222" s="27" t="s">
        <v>26</v>
      </c>
      <c r="C222" s="28">
        <v>-8109.81</v>
      </c>
      <c r="D222" s="25" t="s">
        <v>22</v>
      </c>
    </row>
    <row r="223" spans="1:4" x14ac:dyDescent="0.25">
      <c r="A223" s="25" t="s">
        <v>87</v>
      </c>
      <c r="B223" s="27" t="s">
        <v>26</v>
      </c>
      <c r="C223" s="28">
        <v>-1086.32</v>
      </c>
      <c r="D223" s="25" t="s">
        <v>22</v>
      </c>
    </row>
    <row r="224" spans="1:4" x14ac:dyDescent="0.25">
      <c r="A224" s="25" t="s">
        <v>87</v>
      </c>
      <c r="B224" s="27" t="s">
        <v>26</v>
      </c>
      <c r="C224" s="28">
        <v>-6075.43</v>
      </c>
      <c r="D224" s="25" t="s">
        <v>22</v>
      </c>
    </row>
    <row r="225" spans="1:4" x14ac:dyDescent="0.25">
      <c r="A225" s="25" t="s">
        <v>87</v>
      </c>
      <c r="B225" s="27" t="s">
        <v>26</v>
      </c>
      <c r="C225" s="28">
        <v>-538.29</v>
      </c>
      <c r="D225" s="25" t="s">
        <v>22</v>
      </c>
    </row>
    <row r="226" spans="1:4" x14ac:dyDescent="0.25">
      <c r="A226" s="25" t="s">
        <v>87</v>
      </c>
      <c r="B226" s="27" t="s">
        <v>26</v>
      </c>
      <c r="C226" s="28">
        <v>-276.58</v>
      </c>
      <c r="D226" s="25" t="s">
        <v>22</v>
      </c>
    </row>
    <row r="227" spans="1:4" x14ac:dyDescent="0.25">
      <c r="A227" s="25" t="s">
        <v>87</v>
      </c>
      <c r="B227" s="27" t="s">
        <v>26</v>
      </c>
      <c r="C227" s="28">
        <v>-860.59</v>
      </c>
      <c r="D227" s="25" t="s">
        <v>22</v>
      </c>
    </row>
    <row r="228" spans="1:4" x14ac:dyDescent="0.25">
      <c r="A228" s="25" t="s">
        <v>87</v>
      </c>
      <c r="B228" s="27" t="s">
        <v>26</v>
      </c>
      <c r="C228" s="28">
        <v>-839.16</v>
      </c>
      <c r="D228" s="25" t="s">
        <v>22</v>
      </c>
    </row>
    <row r="229" spans="1:4" x14ac:dyDescent="0.25">
      <c r="A229" s="25" t="s">
        <v>87</v>
      </c>
      <c r="B229" s="27" t="s">
        <v>26</v>
      </c>
      <c r="C229" s="28">
        <v>-2332.5300000000002</v>
      </c>
      <c r="D229" s="25" t="s">
        <v>22</v>
      </c>
    </row>
    <row r="230" spans="1:4" x14ac:dyDescent="0.25">
      <c r="A230" s="25" t="s">
        <v>87</v>
      </c>
      <c r="B230" s="27" t="s">
        <v>26</v>
      </c>
      <c r="C230" s="28">
        <v>-675.15</v>
      </c>
      <c r="D230" s="25" t="s">
        <v>22</v>
      </c>
    </row>
    <row r="231" spans="1:4" x14ac:dyDescent="0.25">
      <c r="A231" s="25" t="s">
        <v>87</v>
      </c>
      <c r="B231" s="27" t="s">
        <v>26</v>
      </c>
      <c r="C231" s="28">
        <v>-675.14</v>
      </c>
      <c r="D231" s="25" t="s">
        <v>22</v>
      </c>
    </row>
    <row r="232" spans="1:4" x14ac:dyDescent="0.25">
      <c r="A232" s="25" t="s">
        <v>87</v>
      </c>
      <c r="B232" s="27" t="s">
        <v>26</v>
      </c>
      <c r="C232" s="28">
        <v>-1732.9</v>
      </c>
      <c r="D232" s="25" t="s">
        <v>22</v>
      </c>
    </row>
    <row r="233" spans="1:4" x14ac:dyDescent="0.25">
      <c r="A233" s="25" t="s">
        <v>87</v>
      </c>
      <c r="B233" s="27" t="s">
        <v>26</v>
      </c>
      <c r="C233" s="28">
        <v>-811.66</v>
      </c>
      <c r="D233" s="25" t="s">
        <v>22</v>
      </c>
    </row>
    <row r="234" spans="1:4" x14ac:dyDescent="0.25">
      <c r="A234" s="25" t="s">
        <v>87</v>
      </c>
      <c r="B234" s="27" t="s">
        <v>26</v>
      </c>
      <c r="C234" s="28">
        <v>-14769.37</v>
      </c>
      <c r="D234" s="25" t="s">
        <v>22</v>
      </c>
    </row>
    <row r="235" spans="1:4" x14ac:dyDescent="0.25">
      <c r="A235" s="25" t="s">
        <v>88</v>
      </c>
      <c r="B235" s="27" t="s">
        <v>26</v>
      </c>
      <c r="C235" s="28">
        <v>-23118.61</v>
      </c>
      <c r="D235" s="25" t="s">
        <v>22</v>
      </c>
    </row>
    <row r="236" spans="1:4" x14ac:dyDescent="0.25">
      <c r="A236" s="25" t="s">
        <v>88</v>
      </c>
      <c r="B236" s="27" t="s">
        <v>26</v>
      </c>
      <c r="C236" s="28">
        <v>-167241.96</v>
      </c>
      <c r="D236" s="25" t="s">
        <v>22</v>
      </c>
    </row>
    <row r="237" spans="1:4" x14ac:dyDescent="0.25">
      <c r="A237" s="25" t="s">
        <v>88</v>
      </c>
      <c r="B237" s="27" t="s">
        <v>26</v>
      </c>
      <c r="C237" s="28">
        <v>-846063.58</v>
      </c>
      <c r="D237" s="25" t="s">
        <v>22</v>
      </c>
    </row>
    <row r="238" spans="1:4" x14ac:dyDescent="0.25">
      <c r="A238" s="25" t="s">
        <v>88</v>
      </c>
      <c r="B238" s="27" t="s">
        <v>26</v>
      </c>
      <c r="C238" s="28">
        <v>-38709.519999999997</v>
      </c>
      <c r="D238" s="25" t="s">
        <v>22</v>
      </c>
    </row>
    <row r="239" spans="1:4" x14ac:dyDescent="0.25">
      <c r="A239" s="25" t="s">
        <v>88</v>
      </c>
      <c r="B239" s="27" t="s">
        <v>26</v>
      </c>
      <c r="C239" s="28">
        <v>-2072.81</v>
      </c>
      <c r="D239" s="25" t="s">
        <v>22</v>
      </c>
    </row>
    <row r="240" spans="1:4" x14ac:dyDescent="0.25">
      <c r="A240" s="25" t="s">
        <v>88</v>
      </c>
      <c r="B240" s="27" t="s">
        <v>26</v>
      </c>
      <c r="C240" s="28">
        <v>-35687.57</v>
      </c>
      <c r="D240" s="25" t="s">
        <v>22</v>
      </c>
    </row>
    <row r="241" spans="1:4" x14ac:dyDescent="0.25">
      <c r="A241" s="25" t="s">
        <v>88</v>
      </c>
      <c r="B241" s="27" t="s">
        <v>26</v>
      </c>
      <c r="C241" s="28">
        <v>-100435.77</v>
      </c>
      <c r="D241" s="25" t="s">
        <v>22</v>
      </c>
    </row>
    <row r="242" spans="1:4" x14ac:dyDescent="0.25">
      <c r="A242" s="25" t="s">
        <v>88</v>
      </c>
      <c r="B242" s="27" t="s">
        <v>26</v>
      </c>
      <c r="C242" s="28">
        <v>-15635.39</v>
      </c>
      <c r="D242" s="25" t="s">
        <v>22</v>
      </c>
    </row>
    <row r="243" spans="1:4" x14ac:dyDescent="0.25">
      <c r="A243" s="25" t="s">
        <v>88</v>
      </c>
      <c r="B243" s="27" t="s">
        <v>26</v>
      </c>
      <c r="C243" s="28">
        <v>-13888.44</v>
      </c>
      <c r="D243" s="25" t="s">
        <v>22</v>
      </c>
    </row>
    <row r="244" spans="1:4" x14ac:dyDescent="0.25">
      <c r="A244" s="25" t="s">
        <v>88</v>
      </c>
      <c r="B244" s="27" t="s">
        <v>26</v>
      </c>
      <c r="C244" s="28">
        <v>-8308.19</v>
      </c>
      <c r="D244" s="25" t="s">
        <v>22</v>
      </c>
    </row>
    <row r="245" spans="1:4" x14ac:dyDescent="0.25">
      <c r="A245" s="25" t="s">
        <v>88</v>
      </c>
      <c r="B245" s="27" t="s">
        <v>26</v>
      </c>
      <c r="C245" s="28">
        <v>-32446.32</v>
      </c>
      <c r="D245" s="25" t="s">
        <v>22</v>
      </c>
    </row>
    <row r="246" spans="1:4" x14ac:dyDescent="0.25">
      <c r="A246" s="25" t="s">
        <v>88</v>
      </c>
      <c r="B246" s="27" t="s">
        <v>26</v>
      </c>
      <c r="C246" s="28">
        <v>-22596.2</v>
      </c>
      <c r="D246" s="25" t="s">
        <v>22</v>
      </c>
    </row>
    <row r="247" spans="1:4" x14ac:dyDescent="0.25">
      <c r="A247" s="25" t="s">
        <v>88</v>
      </c>
      <c r="B247" s="27" t="s">
        <v>26</v>
      </c>
      <c r="C247" s="28">
        <v>-1108.53</v>
      </c>
      <c r="D247" s="25" t="s">
        <v>22</v>
      </c>
    </row>
    <row r="248" spans="1:4" x14ac:dyDescent="0.25">
      <c r="A248" s="25" t="s">
        <v>88</v>
      </c>
      <c r="B248" s="27" t="s">
        <v>26</v>
      </c>
      <c r="C248" s="28">
        <v>-86269.71</v>
      </c>
      <c r="D248" s="25" t="s">
        <v>22</v>
      </c>
    </row>
    <row r="249" spans="1:4" x14ac:dyDescent="0.25">
      <c r="A249" s="25" t="s">
        <v>88</v>
      </c>
      <c r="B249" s="27" t="s">
        <v>26</v>
      </c>
      <c r="C249" s="28">
        <v>-21406.59</v>
      </c>
      <c r="D249" s="25" t="s">
        <v>22</v>
      </c>
    </row>
    <row r="250" spans="1:4" x14ac:dyDescent="0.25">
      <c r="A250" s="25" t="s">
        <v>88</v>
      </c>
      <c r="B250" s="27" t="s">
        <v>26</v>
      </c>
      <c r="C250" s="28">
        <v>-27053.79</v>
      </c>
      <c r="D250" s="25" t="s">
        <v>22</v>
      </c>
    </row>
    <row r="251" spans="1:4" x14ac:dyDescent="0.25">
      <c r="A251" s="25" t="s">
        <v>88</v>
      </c>
      <c r="B251" s="27" t="s">
        <v>26</v>
      </c>
      <c r="C251" s="28">
        <v>-88667.19</v>
      </c>
      <c r="D251" s="25" t="s">
        <v>22</v>
      </c>
    </row>
    <row r="252" spans="1:4" x14ac:dyDescent="0.25">
      <c r="A252" s="25" t="s">
        <v>88</v>
      </c>
      <c r="B252" s="27" t="s">
        <v>26</v>
      </c>
      <c r="C252" s="28">
        <v>-6582.59</v>
      </c>
      <c r="D252" s="25" t="s">
        <v>22</v>
      </c>
    </row>
    <row r="253" spans="1:4" x14ac:dyDescent="0.25">
      <c r="A253" s="25" t="s">
        <v>88</v>
      </c>
      <c r="B253" s="27" t="s">
        <v>26</v>
      </c>
      <c r="C253" s="28">
        <v>-4984.25</v>
      </c>
      <c r="D253" s="25" t="s">
        <v>22</v>
      </c>
    </row>
    <row r="254" spans="1:4" x14ac:dyDescent="0.25">
      <c r="A254" s="25" t="s">
        <v>88</v>
      </c>
      <c r="B254" s="27" t="s">
        <v>26</v>
      </c>
      <c r="C254" s="28">
        <v>-27054.14</v>
      </c>
      <c r="D254" s="25" t="s">
        <v>22</v>
      </c>
    </row>
    <row r="255" spans="1:4" x14ac:dyDescent="0.25">
      <c r="A255" s="25" t="s">
        <v>88</v>
      </c>
      <c r="B255" s="27" t="s">
        <v>26</v>
      </c>
      <c r="C255" s="28">
        <v>-13038.87</v>
      </c>
      <c r="D255" s="25" t="s">
        <v>22</v>
      </c>
    </row>
    <row r="256" spans="1:4" x14ac:dyDescent="0.25">
      <c r="A256" s="25" t="s">
        <v>88</v>
      </c>
      <c r="B256" s="27" t="s">
        <v>26</v>
      </c>
      <c r="C256" s="28">
        <v>-133400.59</v>
      </c>
      <c r="D256" s="25" t="s">
        <v>22</v>
      </c>
    </row>
    <row r="257" spans="1:4" x14ac:dyDescent="0.25">
      <c r="A257" s="25" t="s">
        <v>88</v>
      </c>
      <c r="B257" s="27" t="s">
        <v>26</v>
      </c>
      <c r="C257" s="28">
        <v>-117337.31</v>
      </c>
      <c r="D257" s="25" t="s">
        <v>22</v>
      </c>
    </row>
    <row r="258" spans="1:4" x14ac:dyDescent="0.25">
      <c r="A258" s="25" t="s">
        <v>88</v>
      </c>
      <c r="B258" s="27" t="s">
        <v>26</v>
      </c>
      <c r="C258" s="28">
        <v>-9717.7999999999993</v>
      </c>
      <c r="D258" s="25" t="s">
        <v>22</v>
      </c>
    </row>
    <row r="259" spans="1:4" x14ac:dyDescent="0.25">
      <c r="A259" s="25" t="s">
        <v>88</v>
      </c>
      <c r="B259" s="27" t="s">
        <v>26</v>
      </c>
      <c r="C259" s="28">
        <v>-166268.68</v>
      </c>
      <c r="D259" s="25" t="s">
        <v>22</v>
      </c>
    </row>
    <row r="260" spans="1:4" x14ac:dyDescent="0.25">
      <c r="A260" s="25" t="s">
        <v>88</v>
      </c>
      <c r="B260" s="27" t="s">
        <v>26</v>
      </c>
      <c r="C260" s="28">
        <v>-37937.39</v>
      </c>
      <c r="D260" s="25" t="s">
        <v>22</v>
      </c>
    </row>
    <row r="261" spans="1:4" x14ac:dyDescent="0.25">
      <c r="A261" s="25" t="s">
        <v>88</v>
      </c>
      <c r="B261" s="27" t="s">
        <v>26</v>
      </c>
      <c r="C261" s="28">
        <v>-7871.05</v>
      </c>
      <c r="D261" s="25" t="s">
        <v>22</v>
      </c>
    </row>
    <row r="262" spans="1:4" x14ac:dyDescent="0.25">
      <c r="A262" s="25" t="s">
        <v>88</v>
      </c>
      <c r="B262" s="27" t="s">
        <v>26</v>
      </c>
      <c r="C262" s="28">
        <v>-15193.11</v>
      </c>
      <c r="D262" s="25" t="s">
        <v>22</v>
      </c>
    </row>
    <row r="263" spans="1:4" x14ac:dyDescent="0.25">
      <c r="A263" s="25" t="s">
        <v>88</v>
      </c>
      <c r="B263" s="27" t="s">
        <v>26</v>
      </c>
      <c r="C263" s="28">
        <v>-61399.9</v>
      </c>
      <c r="D263" s="25" t="s">
        <v>22</v>
      </c>
    </row>
    <row r="264" spans="1:4" x14ac:dyDescent="0.25">
      <c r="A264" s="25" t="s">
        <v>88</v>
      </c>
      <c r="B264" s="27" t="s">
        <v>26</v>
      </c>
      <c r="C264" s="28">
        <v>-15114.28</v>
      </c>
      <c r="D264" s="25" t="s">
        <v>22</v>
      </c>
    </row>
    <row r="265" spans="1:4" x14ac:dyDescent="0.25">
      <c r="A265" s="25" t="s">
        <v>88</v>
      </c>
      <c r="B265" s="27" t="s">
        <v>26</v>
      </c>
      <c r="C265" s="28">
        <v>-556115.99</v>
      </c>
      <c r="D265" s="25" t="s">
        <v>22</v>
      </c>
    </row>
    <row r="266" spans="1:4" x14ac:dyDescent="0.25">
      <c r="A266" s="25" t="s">
        <v>88</v>
      </c>
      <c r="B266" s="27" t="s">
        <v>26</v>
      </c>
      <c r="C266" s="28">
        <v>-25066.25</v>
      </c>
      <c r="D266" s="25" t="s">
        <v>22</v>
      </c>
    </row>
    <row r="267" spans="1:4" x14ac:dyDescent="0.25">
      <c r="A267" s="25" t="s">
        <v>88</v>
      </c>
      <c r="B267" s="27" t="s">
        <v>26</v>
      </c>
      <c r="C267" s="28">
        <v>-2871.43</v>
      </c>
      <c r="D267" s="25" t="s">
        <v>22</v>
      </c>
    </row>
    <row r="268" spans="1:4" x14ac:dyDescent="0.25">
      <c r="A268" s="25" t="s">
        <v>88</v>
      </c>
      <c r="B268" s="27" t="s">
        <v>26</v>
      </c>
      <c r="C268" s="28">
        <v>-30450.52</v>
      </c>
      <c r="D268" s="25" t="s">
        <v>22</v>
      </c>
    </row>
    <row r="269" spans="1:4" x14ac:dyDescent="0.25">
      <c r="A269" s="25" t="s">
        <v>88</v>
      </c>
      <c r="B269" s="27" t="s">
        <v>26</v>
      </c>
      <c r="C269" s="28">
        <v>-22468.69</v>
      </c>
      <c r="D269" s="25" t="s">
        <v>22</v>
      </c>
    </row>
    <row r="270" spans="1:4" x14ac:dyDescent="0.25">
      <c r="A270" s="25" t="s">
        <v>88</v>
      </c>
      <c r="B270" s="27" t="s">
        <v>26</v>
      </c>
      <c r="C270" s="28">
        <v>-65660.240000000005</v>
      </c>
      <c r="D270" s="25" t="s">
        <v>22</v>
      </c>
    </row>
    <row r="271" spans="1:4" x14ac:dyDescent="0.25">
      <c r="A271" s="25" t="s">
        <v>88</v>
      </c>
      <c r="B271" s="27" t="s">
        <v>26</v>
      </c>
      <c r="C271" s="28">
        <v>-6282.99</v>
      </c>
      <c r="D271" s="25" t="s">
        <v>22</v>
      </c>
    </row>
    <row r="272" spans="1:4" x14ac:dyDescent="0.25">
      <c r="A272" s="25" t="s">
        <v>88</v>
      </c>
      <c r="B272" s="27" t="s">
        <v>26</v>
      </c>
      <c r="C272" s="28">
        <v>-47544.38</v>
      </c>
      <c r="D272" s="25" t="s">
        <v>22</v>
      </c>
    </row>
    <row r="273" spans="1:4" x14ac:dyDescent="0.25">
      <c r="A273" s="25" t="s">
        <v>88</v>
      </c>
      <c r="B273" s="27" t="s">
        <v>26</v>
      </c>
      <c r="C273" s="28">
        <v>-8485.82</v>
      </c>
      <c r="D273" s="25" t="s">
        <v>22</v>
      </c>
    </row>
    <row r="274" spans="1:4" x14ac:dyDescent="0.25">
      <c r="A274" s="25" t="s">
        <v>88</v>
      </c>
      <c r="B274" s="27" t="s">
        <v>26</v>
      </c>
      <c r="C274" s="28">
        <v>-10681.05</v>
      </c>
      <c r="D274" s="25" t="s">
        <v>22</v>
      </c>
    </row>
    <row r="275" spans="1:4" x14ac:dyDescent="0.25">
      <c r="A275" s="25" t="s">
        <v>88</v>
      </c>
      <c r="B275" s="27" t="s">
        <v>26</v>
      </c>
      <c r="C275" s="28">
        <v>-9446.4500000000007</v>
      </c>
      <c r="D275" s="25" t="s">
        <v>22</v>
      </c>
    </row>
    <row r="276" spans="1:4" x14ac:dyDescent="0.25">
      <c r="A276" s="25" t="s">
        <v>88</v>
      </c>
      <c r="B276" s="27" t="s">
        <v>26</v>
      </c>
      <c r="C276" s="28">
        <v>-28526.95</v>
      </c>
      <c r="D276" s="25" t="s">
        <v>22</v>
      </c>
    </row>
    <row r="277" spans="1:4" x14ac:dyDescent="0.25">
      <c r="A277" s="25" t="s">
        <v>88</v>
      </c>
      <c r="B277" s="27" t="s">
        <v>26</v>
      </c>
      <c r="C277" s="28">
        <v>-5109.22</v>
      </c>
      <c r="D277" s="25" t="s">
        <v>22</v>
      </c>
    </row>
    <row r="278" spans="1:4" x14ac:dyDescent="0.25">
      <c r="A278" s="25" t="s">
        <v>88</v>
      </c>
      <c r="B278" s="27" t="s">
        <v>26</v>
      </c>
      <c r="C278" s="28">
        <v>-26828.19</v>
      </c>
      <c r="D278" s="25" t="s">
        <v>22</v>
      </c>
    </row>
    <row r="279" spans="1:4" x14ac:dyDescent="0.25">
      <c r="A279" s="25" t="s">
        <v>88</v>
      </c>
      <c r="B279" s="27" t="s">
        <v>26</v>
      </c>
      <c r="C279" s="28">
        <v>-8647.58</v>
      </c>
      <c r="D279" s="25" t="s">
        <v>22</v>
      </c>
    </row>
    <row r="280" spans="1:4" x14ac:dyDescent="0.25">
      <c r="A280" s="25" t="s">
        <v>88</v>
      </c>
      <c r="B280" s="27" t="s">
        <v>26</v>
      </c>
      <c r="C280" s="28">
        <v>-6358.5</v>
      </c>
      <c r="D280" s="25" t="s">
        <v>22</v>
      </c>
    </row>
    <row r="281" spans="1:4" x14ac:dyDescent="0.25">
      <c r="A281" s="25" t="s">
        <v>88</v>
      </c>
      <c r="B281" s="27" t="s">
        <v>26</v>
      </c>
      <c r="C281" s="28">
        <v>-6518.27</v>
      </c>
      <c r="D281" s="25" t="s">
        <v>22</v>
      </c>
    </row>
    <row r="282" spans="1:4" x14ac:dyDescent="0.25">
      <c r="A282" s="25" t="s">
        <v>88</v>
      </c>
      <c r="B282" s="27" t="s">
        <v>26</v>
      </c>
      <c r="C282" s="28">
        <v>-25490.76</v>
      </c>
      <c r="D282" s="25" t="s">
        <v>22</v>
      </c>
    </row>
    <row r="283" spans="1:4" x14ac:dyDescent="0.25">
      <c r="A283" s="25" t="s">
        <v>88</v>
      </c>
      <c r="B283" s="27" t="s">
        <v>26</v>
      </c>
      <c r="C283" s="28">
        <v>-25576.880000000001</v>
      </c>
      <c r="D283" s="25" t="s">
        <v>22</v>
      </c>
    </row>
    <row r="284" spans="1:4" x14ac:dyDescent="0.25">
      <c r="A284" s="25" t="s">
        <v>88</v>
      </c>
      <c r="B284" s="27" t="s">
        <v>26</v>
      </c>
      <c r="C284" s="28">
        <v>-216182.3</v>
      </c>
      <c r="D284" s="25" t="s">
        <v>22</v>
      </c>
    </row>
    <row r="285" spans="1:4" x14ac:dyDescent="0.25">
      <c r="A285" s="25" t="s">
        <v>88</v>
      </c>
      <c r="B285" s="27" t="s">
        <v>26</v>
      </c>
      <c r="C285" s="28">
        <v>-164049.51</v>
      </c>
      <c r="D285" s="25" t="s">
        <v>22</v>
      </c>
    </row>
    <row r="286" spans="1:4" x14ac:dyDescent="0.25">
      <c r="A286" s="25" t="s">
        <v>88</v>
      </c>
      <c r="B286" s="27" t="s">
        <v>26</v>
      </c>
      <c r="C286" s="28">
        <v>-105287.5</v>
      </c>
      <c r="D286" s="25" t="s">
        <v>22</v>
      </c>
    </row>
    <row r="287" spans="1:4" x14ac:dyDescent="0.25">
      <c r="A287" s="25" t="s">
        <v>88</v>
      </c>
      <c r="B287" s="27" t="s">
        <v>26</v>
      </c>
      <c r="C287" s="28">
        <v>-10655.5</v>
      </c>
      <c r="D287" s="25" t="s">
        <v>22</v>
      </c>
    </row>
    <row r="288" spans="1:4" x14ac:dyDescent="0.25">
      <c r="A288" s="25" t="s">
        <v>88</v>
      </c>
      <c r="B288" s="27" t="s">
        <v>26</v>
      </c>
      <c r="C288" s="28">
        <v>-4738.75</v>
      </c>
      <c r="D288" s="25" t="s">
        <v>22</v>
      </c>
    </row>
    <row r="289" spans="1:4" x14ac:dyDescent="0.25">
      <c r="A289" s="25" t="s">
        <v>88</v>
      </c>
      <c r="B289" s="27" t="s">
        <v>26</v>
      </c>
      <c r="C289" s="28">
        <v>-2798.83</v>
      </c>
      <c r="D289" s="25" t="s">
        <v>22</v>
      </c>
    </row>
    <row r="290" spans="1:4" x14ac:dyDescent="0.25">
      <c r="A290" s="25" t="s">
        <v>88</v>
      </c>
      <c r="B290" s="27" t="s">
        <v>26</v>
      </c>
      <c r="C290" s="28">
        <v>-2065.0300000000002</v>
      </c>
      <c r="D290" s="25" t="s">
        <v>22</v>
      </c>
    </row>
    <row r="291" spans="1:4" x14ac:dyDescent="0.25">
      <c r="A291" s="25" t="s">
        <v>88</v>
      </c>
      <c r="B291" s="27" t="s">
        <v>26</v>
      </c>
      <c r="C291" s="28">
        <v>-1847.74</v>
      </c>
      <c r="D291" s="25" t="s">
        <v>22</v>
      </c>
    </row>
    <row r="292" spans="1:4" x14ac:dyDescent="0.25">
      <c r="A292" s="25" t="s">
        <v>88</v>
      </c>
      <c r="B292" s="27" t="s">
        <v>26</v>
      </c>
      <c r="C292" s="28">
        <v>-3799.59</v>
      </c>
      <c r="D292" s="25" t="s">
        <v>22</v>
      </c>
    </row>
    <row r="293" spans="1:4" x14ac:dyDescent="0.25">
      <c r="A293" s="25" t="s">
        <v>88</v>
      </c>
      <c r="B293" s="27" t="s">
        <v>26</v>
      </c>
      <c r="C293" s="28">
        <v>-2615.3000000000002</v>
      </c>
      <c r="D293" s="25" t="s">
        <v>22</v>
      </c>
    </row>
    <row r="294" spans="1:4" x14ac:dyDescent="0.25">
      <c r="A294" s="25" t="s">
        <v>88</v>
      </c>
      <c r="B294" s="27" t="s">
        <v>26</v>
      </c>
      <c r="C294" s="28">
        <v>-128.57</v>
      </c>
      <c r="D294" s="25" t="s">
        <v>22</v>
      </c>
    </row>
    <row r="295" spans="1:4" x14ac:dyDescent="0.25">
      <c r="A295" s="25" t="s">
        <v>88</v>
      </c>
      <c r="B295" s="27" t="s">
        <v>26</v>
      </c>
      <c r="C295" s="28">
        <v>-565.88</v>
      </c>
      <c r="D295" s="25" t="s">
        <v>22</v>
      </c>
    </row>
    <row r="296" spans="1:4" x14ac:dyDescent="0.25">
      <c r="A296" s="25" t="s">
        <v>88</v>
      </c>
      <c r="B296" s="27" t="s">
        <v>26</v>
      </c>
      <c r="C296" s="28">
        <v>-232529.68</v>
      </c>
      <c r="D296" s="25" t="s">
        <v>22</v>
      </c>
    </row>
    <row r="297" spans="1:4" x14ac:dyDescent="0.25">
      <c r="A297" s="25" t="s">
        <v>88</v>
      </c>
      <c r="B297" s="27" t="s">
        <v>26</v>
      </c>
      <c r="C297" s="28">
        <v>46993.760000000002</v>
      </c>
      <c r="D297" s="25" t="s">
        <v>22</v>
      </c>
    </row>
    <row r="298" spans="1:4" x14ac:dyDescent="0.25">
      <c r="A298" s="25" t="s">
        <v>88</v>
      </c>
      <c r="B298" s="27" t="s">
        <v>26</v>
      </c>
      <c r="C298" s="28">
        <v>26189.85</v>
      </c>
      <c r="D298" s="25" t="s">
        <v>22</v>
      </c>
    </row>
    <row r="299" spans="1:4" x14ac:dyDescent="0.25">
      <c r="A299" s="25" t="s">
        <v>88</v>
      </c>
      <c r="B299" s="27" t="s">
        <v>26</v>
      </c>
      <c r="C299" s="28">
        <v>-345406.22</v>
      </c>
      <c r="D299" s="25" t="s">
        <v>22</v>
      </c>
    </row>
    <row r="300" spans="1:4" x14ac:dyDescent="0.25">
      <c r="A300" s="25" t="s">
        <v>88</v>
      </c>
      <c r="B300" s="27" t="s">
        <v>26</v>
      </c>
      <c r="C300" s="28">
        <v>29037.93</v>
      </c>
      <c r="D300" s="25" t="s">
        <v>22</v>
      </c>
    </row>
    <row r="301" spans="1:4" x14ac:dyDescent="0.25">
      <c r="A301" s="25" t="s">
        <v>88</v>
      </c>
      <c r="B301" s="27" t="s">
        <v>26</v>
      </c>
      <c r="C301" s="28">
        <v>-38791.96</v>
      </c>
      <c r="D301" s="25" t="s">
        <v>22</v>
      </c>
    </row>
    <row r="302" spans="1:4" x14ac:dyDescent="0.25">
      <c r="A302" s="25" t="s">
        <v>89</v>
      </c>
      <c r="B302" s="27" t="s">
        <v>26</v>
      </c>
      <c r="C302" s="28">
        <v>-183746.45</v>
      </c>
      <c r="D302" s="25" t="s">
        <v>22</v>
      </c>
    </row>
    <row r="303" spans="1:4" x14ac:dyDescent="0.25">
      <c r="A303" s="25" t="s">
        <v>89</v>
      </c>
      <c r="B303" s="27" t="s">
        <v>26</v>
      </c>
      <c r="C303" s="28">
        <v>-86374.9</v>
      </c>
      <c r="D303" s="25" t="s">
        <v>22</v>
      </c>
    </row>
    <row r="304" spans="1:4" x14ac:dyDescent="0.25">
      <c r="A304" s="25" t="s">
        <v>89</v>
      </c>
      <c r="B304" s="27" t="s">
        <v>26</v>
      </c>
      <c r="C304" s="28">
        <v>-354815.88</v>
      </c>
      <c r="D304" s="25" t="s">
        <v>22</v>
      </c>
    </row>
    <row r="305" spans="1:4" x14ac:dyDescent="0.25">
      <c r="A305" s="25" t="s">
        <v>90</v>
      </c>
      <c r="B305" s="27" t="s">
        <v>27</v>
      </c>
      <c r="C305" s="28">
        <v>-16875570.77</v>
      </c>
      <c r="D305" s="25" t="s">
        <v>22</v>
      </c>
    </row>
    <row r="306" spans="1:4" x14ac:dyDescent="0.25">
      <c r="A306" s="25" t="s">
        <v>90</v>
      </c>
      <c r="B306" s="27" t="s">
        <v>27</v>
      </c>
      <c r="C306" s="28">
        <v>-25682102.640000001</v>
      </c>
      <c r="D306" s="25" t="s">
        <v>22</v>
      </c>
    </row>
    <row r="307" spans="1:4" x14ac:dyDescent="0.25">
      <c r="A307" s="25" t="s">
        <v>90</v>
      </c>
      <c r="B307" s="27" t="s">
        <v>27</v>
      </c>
      <c r="C307" s="28">
        <v>-96434095.239999995</v>
      </c>
      <c r="D307" s="25" t="s">
        <v>22</v>
      </c>
    </row>
    <row r="308" spans="1:4" x14ac:dyDescent="0.25">
      <c r="A308" s="25" t="s">
        <v>90</v>
      </c>
      <c r="B308" s="27" t="s">
        <v>27</v>
      </c>
      <c r="C308" s="28">
        <v>-256655896.77000001</v>
      </c>
      <c r="D308" s="25" t="s">
        <v>22</v>
      </c>
    </row>
    <row r="309" spans="1:4" x14ac:dyDescent="0.25">
      <c r="A309" s="25" t="s">
        <v>90</v>
      </c>
      <c r="B309" s="27" t="s">
        <v>27</v>
      </c>
      <c r="C309" s="28">
        <v>-13948051.91</v>
      </c>
      <c r="D309" s="25" t="s">
        <v>22</v>
      </c>
    </row>
    <row r="310" spans="1:4" x14ac:dyDescent="0.25">
      <c r="A310" s="25" t="s">
        <v>90</v>
      </c>
      <c r="B310" s="27" t="s">
        <v>27</v>
      </c>
      <c r="C310" s="28">
        <v>-54464049.909999996</v>
      </c>
      <c r="D310" s="25" t="s">
        <v>22</v>
      </c>
    </row>
    <row r="311" spans="1:4" x14ac:dyDescent="0.25">
      <c r="A311" s="25" t="s">
        <v>90</v>
      </c>
      <c r="B311" s="27" t="s">
        <v>27</v>
      </c>
      <c r="C311" s="28">
        <v>-7873466.8600000003</v>
      </c>
      <c r="D311" s="25" t="s">
        <v>22</v>
      </c>
    </row>
    <row r="312" spans="1:4" x14ac:dyDescent="0.25">
      <c r="A312" s="25" t="s">
        <v>90</v>
      </c>
      <c r="B312" s="27" t="s">
        <v>27</v>
      </c>
      <c r="C312" s="28">
        <v>-6202967.2999999998</v>
      </c>
      <c r="D312" s="25" t="s">
        <v>22</v>
      </c>
    </row>
    <row r="313" spans="1:4" x14ac:dyDescent="0.25">
      <c r="A313" s="25" t="s">
        <v>90</v>
      </c>
      <c r="B313" s="27" t="s">
        <v>27</v>
      </c>
      <c r="C313" s="28">
        <v>-6655192.6699999999</v>
      </c>
      <c r="D313" s="25" t="s">
        <v>22</v>
      </c>
    </row>
    <row r="314" spans="1:4" x14ac:dyDescent="0.25">
      <c r="A314" s="25" t="s">
        <v>90</v>
      </c>
      <c r="B314" s="27" t="s">
        <v>27</v>
      </c>
      <c r="C314" s="28">
        <v>-26711593.010000002</v>
      </c>
      <c r="D314" s="25" t="s">
        <v>22</v>
      </c>
    </row>
    <row r="315" spans="1:4" x14ac:dyDescent="0.25">
      <c r="A315" s="25" t="s">
        <v>90</v>
      </c>
      <c r="B315" s="27" t="s">
        <v>27</v>
      </c>
      <c r="C315" s="28">
        <v>-20110103.559999999</v>
      </c>
      <c r="D315" s="25" t="s">
        <v>22</v>
      </c>
    </row>
    <row r="316" spans="1:4" x14ac:dyDescent="0.25">
      <c r="A316" s="25" t="s">
        <v>90</v>
      </c>
      <c r="B316" s="27" t="s">
        <v>27</v>
      </c>
      <c r="C316" s="28">
        <v>-2295709.83</v>
      </c>
      <c r="D316" s="25" t="s">
        <v>22</v>
      </c>
    </row>
    <row r="317" spans="1:4" x14ac:dyDescent="0.25">
      <c r="A317" s="25" t="s">
        <v>90</v>
      </c>
      <c r="B317" s="27" t="s">
        <v>27</v>
      </c>
      <c r="C317" s="28">
        <v>-55739177.25</v>
      </c>
      <c r="D317" s="25" t="s">
        <v>22</v>
      </c>
    </row>
    <row r="318" spans="1:4" x14ac:dyDescent="0.25">
      <c r="A318" s="25" t="s">
        <v>90</v>
      </c>
      <c r="B318" s="27" t="s">
        <v>27</v>
      </c>
      <c r="C318" s="28">
        <v>-16018364.57</v>
      </c>
      <c r="D318" s="25" t="s">
        <v>22</v>
      </c>
    </row>
    <row r="319" spans="1:4" x14ac:dyDescent="0.25">
      <c r="A319" s="25" t="s">
        <v>90</v>
      </c>
      <c r="B319" s="27" t="s">
        <v>27</v>
      </c>
      <c r="C319" s="28">
        <v>-25146443.800000001</v>
      </c>
      <c r="D319" s="25" t="s">
        <v>22</v>
      </c>
    </row>
    <row r="320" spans="1:4" x14ac:dyDescent="0.25">
      <c r="A320" s="25" t="s">
        <v>90</v>
      </c>
      <c r="B320" s="27" t="s">
        <v>27</v>
      </c>
      <c r="C320" s="28">
        <v>-45433973.079999998</v>
      </c>
      <c r="D320" s="25" t="s">
        <v>22</v>
      </c>
    </row>
    <row r="321" spans="1:4" x14ac:dyDescent="0.25">
      <c r="A321" s="25" t="s">
        <v>90</v>
      </c>
      <c r="B321" s="27" t="s">
        <v>27</v>
      </c>
      <c r="C321" s="28">
        <v>-6472231.7400000002</v>
      </c>
      <c r="D321" s="25" t="s">
        <v>22</v>
      </c>
    </row>
    <row r="322" spans="1:4" x14ac:dyDescent="0.25">
      <c r="A322" s="25" t="s">
        <v>90</v>
      </c>
      <c r="B322" s="27" t="s">
        <v>27</v>
      </c>
      <c r="C322" s="28">
        <v>-56495224.759999998</v>
      </c>
      <c r="D322" s="25" t="s">
        <v>22</v>
      </c>
    </row>
    <row r="323" spans="1:4" x14ac:dyDescent="0.25">
      <c r="A323" s="25" t="s">
        <v>90</v>
      </c>
      <c r="B323" s="27" t="s">
        <v>27</v>
      </c>
      <c r="C323" s="28">
        <v>-15625860.26</v>
      </c>
      <c r="D323" s="25" t="s">
        <v>22</v>
      </c>
    </row>
    <row r="324" spans="1:4" x14ac:dyDescent="0.25">
      <c r="A324" s="25" t="s">
        <v>90</v>
      </c>
      <c r="B324" s="27" t="s">
        <v>27</v>
      </c>
      <c r="C324" s="28">
        <v>-7123818.54</v>
      </c>
      <c r="D324" s="25" t="s">
        <v>22</v>
      </c>
    </row>
    <row r="325" spans="1:4" x14ac:dyDescent="0.25">
      <c r="A325" s="25" t="s">
        <v>90</v>
      </c>
      <c r="B325" s="27" t="s">
        <v>27</v>
      </c>
      <c r="C325" s="28">
        <v>-86594764.120000005</v>
      </c>
      <c r="D325" s="25" t="s">
        <v>22</v>
      </c>
    </row>
    <row r="326" spans="1:4" x14ac:dyDescent="0.25">
      <c r="A326" s="25" t="s">
        <v>90</v>
      </c>
      <c r="B326" s="27" t="s">
        <v>27</v>
      </c>
      <c r="C326" s="28">
        <v>-2705879.87</v>
      </c>
      <c r="D326" s="25" t="s">
        <v>22</v>
      </c>
    </row>
    <row r="327" spans="1:4" x14ac:dyDescent="0.25">
      <c r="A327" s="25" t="s">
        <v>90</v>
      </c>
      <c r="B327" s="27" t="s">
        <v>27</v>
      </c>
      <c r="C327" s="28">
        <v>-22311009.989999998</v>
      </c>
      <c r="D327" s="25" t="s">
        <v>22</v>
      </c>
    </row>
    <row r="328" spans="1:4" x14ac:dyDescent="0.25">
      <c r="A328" s="25" t="s">
        <v>90</v>
      </c>
      <c r="B328" s="27" t="s">
        <v>27</v>
      </c>
      <c r="C328" s="28">
        <v>-13257801.65</v>
      </c>
      <c r="D328" s="25" t="s">
        <v>22</v>
      </c>
    </row>
    <row r="329" spans="1:4" x14ac:dyDescent="0.25">
      <c r="A329" s="25" t="s">
        <v>90</v>
      </c>
      <c r="B329" s="27" t="s">
        <v>27</v>
      </c>
      <c r="C329" s="28">
        <v>-10958598.449999999</v>
      </c>
      <c r="D329" s="25" t="s">
        <v>22</v>
      </c>
    </row>
    <row r="330" spans="1:4" x14ac:dyDescent="0.25">
      <c r="A330" s="25" t="s">
        <v>90</v>
      </c>
      <c r="B330" s="27" t="s">
        <v>27</v>
      </c>
      <c r="C330" s="28">
        <v>-90841893.829999998</v>
      </c>
      <c r="D330" s="25" t="s">
        <v>22</v>
      </c>
    </row>
    <row r="331" spans="1:4" x14ac:dyDescent="0.25">
      <c r="A331" s="25" t="s">
        <v>90</v>
      </c>
      <c r="B331" s="27" t="s">
        <v>27</v>
      </c>
      <c r="C331" s="28">
        <v>-7576250.7000000002</v>
      </c>
      <c r="D331" s="25" t="s">
        <v>22</v>
      </c>
    </row>
    <row r="332" spans="1:4" x14ac:dyDescent="0.25">
      <c r="A332" s="25" t="s">
        <v>90</v>
      </c>
      <c r="B332" s="27" t="s">
        <v>27</v>
      </c>
      <c r="C332" s="28">
        <v>-5900786.9299999997</v>
      </c>
      <c r="D332" s="25" t="s">
        <v>22</v>
      </c>
    </row>
    <row r="333" spans="1:4" x14ac:dyDescent="0.25">
      <c r="A333" s="25" t="s">
        <v>90</v>
      </c>
      <c r="B333" s="27" t="s">
        <v>27</v>
      </c>
      <c r="C333" s="28">
        <v>-9546876.2899999991</v>
      </c>
      <c r="D333" s="25" t="s">
        <v>22</v>
      </c>
    </row>
    <row r="334" spans="1:4" x14ac:dyDescent="0.25">
      <c r="A334" s="25" t="s">
        <v>90</v>
      </c>
      <c r="B334" s="27" t="s">
        <v>27</v>
      </c>
      <c r="C334" s="28">
        <v>-1420521.93</v>
      </c>
      <c r="D334" s="25" t="s">
        <v>22</v>
      </c>
    </row>
    <row r="335" spans="1:4" x14ac:dyDescent="0.25">
      <c r="A335" s="25" t="s">
        <v>90</v>
      </c>
      <c r="B335" s="27" t="s">
        <v>27</v>
      </c>
      <c r="C335" s="28">
        <v>-23262507.809999999</v>
      </c>
      <c r="D335" s="25" t="s">
        <v>22</v>
      </c>
    </row>
    <row r="336" spans="1:4" x14ac:dyDescent="0.25">
      <c r="A336" s="25" t="s">
        <v>90</v>
      </c>
      <c r="B336" s="27" t="s">
        <v>27</v>
      </c>
      <c r="C336" s="28">
        <v>-16185475.92</v>
      </c>
      <c r="D336" s="25" t="s">
        <v>22</v>
      </c>
    </row>
    <row r="337" spans="1:4" x14ac:dyDescent="0.25">
      <c r="A337" s="25" t="s">
        <v>90</v>
      </c>
      <c r="B337" s="27" t="s">
        <v>27</v>
      </c>
      <c r="C337" s="28">
        <v>-181665448.91</v>
      </c>
      <c r="D337" s="25" t="s">
        <v>22</v>
      </c>
    </row>
    <row r="338" spans="1:4" x14ac:dyDescent="0.25">
      <c r="A338" s="25" t="s">
        <v>90</v>
      </c>
      <c r="B338" s="27" t="s">
        <v>27</v>
      </c>
      <c r="C338" s="28">
        <v>-10102925.83</v>
      </c>
      <c r="D338" s="25" t="s">
        <v>22</v>
      </c>
    </row>
    <row r="339" spans="1:4" x14ac:dyDescent="0.25">
      <c r="A339" s="25" t="s">
        <v>90</v>
      </c>
      <c r="B339" s="27" t="s">
        <v>27</v>
      </c>
      <c r="C339" s="28">
        <v>-2227656.42</v>
      </c>
      <c r="D339" s="25" t="s">
        <v>22</v>
      </c>
    </row>
    <row r="340" spans="1:4" x14ac:dyDescent="0.25">
      <c r="A340" s="25" t="s">
        <v>90</v>
      </c>
      <c r="B340" s="27" t="s">
        <v>27</v>
      </c>
      <c r="C340" s="28">
        <v>-6927443.2300000004</v>
      </c>
      <c r="D340" s="25" t="s">
        <v>22</v>
      </c>
    </row>
    <row r="341" spans="1:4" x14ac:dyDescent="0.25">
      <c r="A341" s="25" t="s">
        <v>90</v>
      </c>
      <c r="B341" s="27" t="s">
        <v>27</v>
      </c>
      <c r="C341" s="28">
        <v>-9952083.6899999995</v>
      </c>
      <c r="D341" s="25" t="s">
        <v>22</v>
      </c>
    </row>
    <row r="342" spans="1:4" x14ac:dyDescent="0.25">
      <c r="A342" s="25" t="s">
        <v>90</v>
      </c>
      <c r="B342" s="27" t="s">
        <v>27</v>
      </c>
      <c r="C342" s="28">
        <v>-42077145.789999999</v>
      </c>
      <c r="D342" s="25" t="s">
        <v>22</v>
      </c>
    </row>
    <row r="343" spans="1:4" x14ac:dyDescent="0.25">
      <c r="A343" s="25" t="s">
        <v>90</v>
      </c>
      <c r="B343" s="27" t="s">
        <v>27</v>
      </c>
      <c r="C343" s="28">
        <v>-9712325.0899999999</v>
      </c>
      <c r="D343" s="25" t="s">
        <v>22</v>
      </c>
    </row>
    <row r="344" spans="1:4" x14ac:dyDescent="0.25">
      <c r="A344" s="25" t="s">
        <v>90</v>
      </c>
      <c r="B344" s="27" t="s">
        <v>27</v>
      </c>
      <c r="C344" s="28">
        <v>-13271729.380000001</v>
      </c>
      <c r="D344" s="25" t="s">
        <v>22</v>
      </c>
    </row>
    <row r="345" spans="1:4" x14ac:dyDescent="0.25">
      <c r="A345" s="25" t="s">
        <v>90</v>
      </c>
      <c r="B345" s="27" t="s">
        <v>27</v>
      </c>
      <c r="C345" s="28">
        <v>-5010001.66</v>
      </c>
      <c r="D345" s="25" t="s">
        <v>22</v>
      </c>
    </row>
    <row r="346" spans="1:4" x14ac:dyDescent="0.25">
      <c r="A346" s="25" t="s">
        <v>90</v>
      </c>
      <c r="B346" s="27" t="s">
        <v>27</v>
      </c>
      <c r="C346" s="28">
        <v>-4206325.1100000003</v>
      </c>
      <c r="D346" s="25" t="s">
        <v>22</v>
      </c>
    </row>
    <row r="347" spans="1:4" x14ac:dyDescent="0.25">
      <c r="A347" s="25" t="s">
        <v>90</v>
      </c>
      <c r="B347" s="27" t="s">
        <v>27</v>
      </c>
      <c r="C347" s="28">
        <v>-7795408.5700000003</v>
      </c>
      <c r="D347" s="25" t="s">
        <v>22</v>
      </c>
    </row>
    <row r="348" spans="1:4" x14ac:dyDescent="0.25">
      <c r="A348" s="25" t="s">
        <v>90</v>
      </c>
      <c r="B348" s="27" t="s">
        <v>27</v>
      </c>
      <c r="C348" s="28">
        <v>-17693123.699999999</v>
      </c>
      <c r="D348" s="25" t="s">
        <v>22</v>
      </c>
    </row>
    <row r="349" spans="1:4" x14ac:dyDescent="0.25">
      <c r="A349" s="25" t="s">
        <v>90</v>
      </c>
      <c r="B349" s="27" t="s">
        <v>27</v>
      </c>
      <c r="C349" s="28">
        <v>-1448211.95</v>
      </c>
      <c r="D349" s="25" t="s">
        <v>22</v>
      </c>
    </row>
    <row r="350" spans="1:4" x14ac:dyDescent="0.25">
      <c r="A350" s="25" t="s">
        <v>90</v>
      </c>
      <c r="B350" s="27" t="s">
        <v>27</v>
      </c>
      <c r="C350" s="28">
        <v>-10086326.869999999</v>
      </c>
      <c r="D350" s="25" t="s">
        <v>22</v>
      </c>
    </row>
    <row r="351" spans="1:4" x14ac:dyDescent="0.25">
      <c r="A351" s="25" t="s">
        <v>90</v>
      </c>
      <c r="B351" s="27" t="s">
        <v>27</v>
      </c>
      <c r="C351" s="28">
        <v>-5405445.7999999998</v>
      </c>
      <c r="D351" s="25" t="s">
        <v>22</v>
      </c>
    </row>
    <row r="352" spans="1:4" x14ac:dyDescent="0.25">
      <c r="A352" s="25" t="s">
        <v>90</v>
      </c>
      <c r="B352" s="27" t="s">
        <v>27</v>
      </c>
      <c r="C352" s="28">
        <v>-3740768.42</v>
      </c>
      <c r="D352" s="25" t="s">
        <v>22</v>
      </c>
    </row>
    <row r="353" spans="1:4" x14ac:dyDescent="0.25">
      <c r="A353" s="25" t="s">
        <v>90</v>
      </c>
      <c r="B353" s="27" t="s">
        <v>27</v>
      </c>
      <c r="C353" s="28">
        <v>-4014891.01</v>
      </c>
      <c r="D353" s="25" t="s">
        <v>22</v>
      </c>
    </row>
    <row r="354" spans="1:4" x14ac:dyDescent="0.25">
      <c r="A354" s="25" t="s">
        <v>90</v>
      </c>
      <c r="B354" s="27" t="s">
        <v>27</v>
      </c>
      <c r="C354" s="28">
        <v>-23362742.079999998</v>
      </c>
      <c r="D354" s="25" t="s">
        <v>22</v>
      </c>
    </row>
    <row r="355" spans="1:4" x14ac:dyDescent="0.25">
      <c r="A355" s="25" t="s">
        <v>90</v>
      </c>
      <c r="B355" s="27" t="s">
        <v>27</v>
      </c>
      <c r="C355" s="28">
        <v>-16976091.199999999</v>
      </c>
      <c r="D355" s="25" t="s">
        <v>22</v>
      </c>
    </row>
    <row r="356" spans="1:4" x14ac:dyDescent="0.25">
      <c r="A356" s="25" t="s">
        <v>90</v>
      </c>
      <c r="B356" s="27" t="s">
        <v>27</v>
      </c>
      <c r="C356" s="28">
        <v>-68776165.450000003</v>
      </c>
      <c r="D356" s="25" t="s">
        <v>22</v>
      </c>
    </row>
    <row r="357" spans="1:4" x14ac:dyDescent="0.25">
      <c r="A357" s="25" t="s">
        <v>90</v>
      </c>
      <c r="B357" s="27" t="s">
        <v>27</v>
      </c>
      <c r="C357" s="28">
        <v>-27759097.18</v>
      </c>
      <c r="D357" s="25" t="s">
        <v>22</v>
      </c>
    </row>
    <row r="358" spans="1:4" x14ac:dyDescent="0.25">
      <c r="A358" s="25" t="s">
        <v>90</v>
      </c>
      <c r="B358" s="27" t="s">
        <v>27</v>
      </c>
      <c r="C358" s="28">
        <v>-58522518.359999999</v>
      </c>
      <c r="D358" s="25" t="s">
        <v>22</v>
      </c>
    </row>
    <row r="359" spans="1:4" x14ac:dyDescent="0.25">
      <c r="A359" s="25" t="s">
        <v>90</v>
      </c>
      <c r="B359" s="27" t="s">
        <v>27</v>
      </c>
      <c r="C359" s="28">
        <v>-8475825.0099999998</v>
      </c>
      <c r="D359" s="25" t="s">
        <v>22</v>
      </c>
    </row>
    <row r="360" spans="1:4" x14ac:dyDescent="0.25">
      <c r="A360" s="25" t="s">
        <v>90</v>
      </c>
      <c r="B360" s="27" t="s">
        <v>27</v>
      </c>
      <c r="C360" s="28">
        <v>-3585033.58</v>
      </c>
      <c r="D360" s="25" t="s">
        <v>22</v>
      </c>
    </row>
    <row r="361" spans="1:4" x14ac:dyDescent="0.25">
      <c r="A361" s="25" t="s">
        <v>90</v>
      </c>
      <c r="B361" s="27" t="s">
        <v>27</v>
      </c>
      <c r="C361" s="28">
        <v>-1754702.66</v>
      </c>
      <c r="D361" s="25" t="s">
        <v>22</v>
      </c>
    </row>
    <row r="362" spans="1:4" x14ac:dyDescent="0.25">
      <c r="A362" s="25" t="s">
        <v>90</v>
      </c>
      <c r="B362" s="27" t="s">
        <v>27</v>
      </c>
      <c r="C362" s="28">
        <v>-1536214.59</v>
      </c>
      <c r="D362" s="25" t="s">
        <v>22</v>
      </c>
    </row>
    <row r="363" spans="1:4" x14ac:dyDescent="0.25">
      <c r="A363" s="25" t="s">
        <v>90</v>
      </c>
      <c r="B363" s="27" t="s">
        <v>27</v>
      </c>
      <c r="C363" s="28">
        <v>-2548024.88</v>
      </c>
      <c r="D363" s="25" t="s">
        <v>22</v>
      </c>
    </row>
    <row r="364" spans="1:4" x14ac:dyDescent="0.25">
      <c r="A364" s="25" t="s">
        <v>90</v>
      </c>
      <c r="B364" s="27" t="s">
        <v>27</v>
      </c>
      <c r="C364" s="28">
        <v>-10486.94</v>
      </c>
      <c r="D364" s="25" t="s">
        <v>22</v>
      </c>
    </row>
    <row r="365" spans="1:4" x14ac:dyDescent="0.25">
      <c r="A365" s="25" t="s">
        <v>90</v>
      </c>
      <c r="B365" s="27" t="s">
        <v>27</v>
      </c>
      <c r="C365" s="28">
        <v>-883610.33</v>
      </c>
      <c r="D365" s="25" t="s">
        <v>22</v>
      </c>
    </row>
    <row r="366" spans="1:4" x14ac:dyDescent="0.25">
      <c r="A366" s="25" t="s">
        <v>90</v>
      </c>
      <c r="B366" s="27" t="s">
        <v>27</v>
      </c>
      <c r="C366" s="28">
        <v>89806.6</v>
      </c>
      <c r="D366" s="25" t="s">
        <v>22</v>
      </c>
    </row>
    <row r="367" spans="1:4" x14ac:dyDescent="0.25">
      <c r="A367" s="25" t="s">
        <v>90</v>
      </c>
      <c r="B367" s="27" t="s">
        <v>27</v>
      </c>
      <c r="C367" s="28">
        <v>1594.2</v>
      </c>
      <c r="D367" s="25" t="s">
        <v>22</v>
      </c>
    </row>
    <row r="368" spans="1:4" x14ac:dyDescent="0.25">
      <c r="A368" s="25" t="s">
        <v>91</v>
      </c>
      <c r="B368" s="27" t="s">
        <v>27</v>
      </c>
      <c r="C368" s="28">
        <v>10869920.26</v>
      </c>
      <c r="D368" s="25" t="s">
        <v>22</v>
      </c>
    </row>
    <row r="369" spans="1:4" x14ac:dyDescent="0.25">
      <c r="A369" s="25" t="s">
        <v>92</v>
      </c>
      <c r="B369" s="27" t="s">
        <v>27</v>
      </c>
      <c r="C369" s="28">
        <v>407662.6</v>
      </c>
      <c r="D369" s="25" t="s">
        <v>22</v>
      </c>
    </row>
    <row r="370" spans="1:4" x14ac:dyDescent="0.25">
      <c r="A370" s="25" t="s">
        <v>92</v>
      </c>
      <c r="B370" s="27" t="s">
        <v>27</v>
      </c>
      <c r="C370" s="28">
        <v>-766044.43</v>
      </c>
      <c r="D370" s="25" t="s">
        <v>22</v>
      </c>
    </row>
    <row r="371" spans="1:4" x14ac:dyDescent="0.25">
      <c r="A371" s="25" t="s">
        <v>92</v>
      </c>
      <c r="B371" s="27" t="s">
        <v>27</v>
      </c>
      <c r="C371" s="28">
        <v>313742.94</v>
      </c>
      <c r="D371" s="25" t="s">
        <v>22</v>
      </c>
    </row>
    <row r="372" spans="1:4" x14ac:dyDescent="0.25">
      <c r="A372" s="25" t="s">
        <v>92</v>
      </c>
      <c r="B372" s="27" t="s">
        <v>27</v>
      </c>
      <c r="C372" s="28">
        <v>3236724.42</v>
      </c>
      <c r="D372" s="25" t="s">
        <v>22</v>
      </c>
    </row>
    <row r="373" spans="1:4" x14ac:dyDescent="0.25">
      <c r="A373" s="25" t="s">
        <v>92</v>
      </c>
      <c r="B373" s="27" t="s">
        <v>27</v>
      </c>
      <c r="C373" s="28">
        <v>-337227.96</v>
      </c>
      <c r="D373" s="25" t="s">
        <v>22</v>
      </c>
    </row>
    <row r="374" spans="1:4" x14ac:dyDescent="0.25">
      <c r="A374" s="25" t="s">
        <v>92</v>
      </c>
      <c r="B374" s="27" t="s">
        <v>27</v>
      </c>
      <c r="C374" s="28">
        <v>-1393104.2</v>
      </c>
      <c r="D374" s="25" t="s">
        <v>22</v>
      </c>
    </row>
    <row r="375" spans="1:4" x14ac:dyDescent="0.25">
      <c r="A375" s="25" t="s">
        <v>92</v>
      </c>
      <c r="B375" s="27" t="s">
        <v>27</v>
      </c>
      <c r="C375" s="28">
        <v>192659.28</v>
      </c>
      <c r="D375" s="25" t="s">
        <v>22</v>
      </c>
    </row>
    <row r="376" spans="1:4" x14ac:dyDescent="0.25">
      <c r="A376" s="25" t="s">
        <v>92</v>
      </c>
      <c r="B376" s="27" t="s">
        <v>27</v>
      </c>
      <c r="C376" s="28">
        <v>38947.08</v>
      </c>
      <c r="D376" s="25" t="s">
        <v>22</v>
      </c>
    </row>
    <row r="377" spans="1:4" x14ac:dyDescent="0.25">
      <c r="A377" s="25" t="s">
        <v>93</v>
      </c>
      <c r="B377" s="27" t="s">
        <v>27</v>
      </c>
      <c r="C377" s="28">
        <v>-24364662.82</v>
      </c>
      <c r="D377" s="25" t="s">
        <v>22</v>
      </c>
    </row>
    <row r="378" spans="1:4" x14ac:dyDescent="0.25">
      <c r="A378" s="25" t="s">
        <v>93</v>
      </c>
      <c r="B378" s="27" t="s">
        <v>27</v>
      </c>
      <c r="C378" s="28">
        <v>280299.90000000002</v>
      </c>
      <c r="D378" s="25" t="s">
        <v>22</v>
      </c>
    </row>
    <row r="379" spans="1:4" x14ac:dyDescent="0.25">
      <c r="A379" s="25" t="s">
        <v>93</v>
      </c>
      <c r="B379" s="27" t="s">
        <v>27</v>
      </c>
      <c r="C379" s="28">
        <v>-36522.85</v>
      </c>
      <c r="D379" s="25" t="s">
        <v>22</v>
      </c>
    </row>
    <row r="380" spans="1:4" x14ac:dyDescent="0.25">
      <c r="A380" s="25" t="s">
        <v>94</v>
      </c>
      <c r="B380" s="27" t="s">
        <v>27</v>
      </c>
      <c r="C380" s="28">
        <v>-448000</v>
      </c>
      <c r="D380" s="25" t="s">
        <v>22</v>
      </c>
    </row>
    <row r="381" spans="1:4" x14ac:dyDescent="0.25">
      <c r="A381" s="25" t="s">
        <v>94</v>
      </c>
      <c r="B381" s="27" t="s">
        <v>27</v>
      </c>
      <c r="C381" s="28">
        <v>-5763000</v>
      </c>
      <c r="D381" s="25" t="s">
        <v>22</v>
      </c>
    </row>
    <row r="382" spans="1:4" x14ac:dyDescent="0.25">
      <c r="A382" s="25" t="s">
        <v>94</v>
      </c>
      <c r="B382" s="27" t="s">
        <v>27</v>
      </c>
      <c r="C382" s="28">
        <v>-1739000</v>
      </c>
      <c r="D382" s="25" t="s">
        <v>22</v>
      </c>
    </row>
    <row r="383" spans="1:4" x14ac:dyDescent="0.25">
      <c r="A383" s="25" t="s">
        <v>94</v>
      </c>
      <c r="B383" s="27" t="s">
        <v>27</v>
      </c>
      <c r="C383" s="28">
        <v>6000</v>
      </c>
      <c r="D383" s="25" t="s">
        <v>22</v>
      </c>
    </row>
    <row r="384" spans="1:4" x14ac:dyDescent="0.25">
      <c r="A384" s="25" t="s">
        <v>94</v>
      </c>
      <c r="B384" s="27" t="s">
        <v>27</v>
      </c>
      <c r="C384" s="28">
        <v>-3400000</v>
      </c>
      <c r="D384" s="25" t="s">
        <v>22</v>
      </c>
    </row>
    <row r="385" spans="1:4" x14ac:dyDescent="0.25">
      <c r="A385" s="25" t="s">
        <v>94</v>
      </c>
      <c r="B385" s="27" t="s">
        <v>27</v>
      </c>
      <c r="C385" s="28">
        <v>1072000</v>
      </c>
      <c r="D385" s="25" t="s">
        <v>22</v>
      </c>
    </row>
    <row r="386" spans="1:4" x14ac:dyDescent="0.25">
      <c r="A386" s="25" t="s">
        <v>94</v>
      </c>
      <c r="B386" s="27" t="s">
        <v>27</v>
      </c>
      <c r="C386" s="28">
        <v>413000</v>
      </c>
      <c r="D386" s="25" t="s">
        <v>22</v>
      </c>
    </row>
    <row r="387" spans="1:4" x14ac:dyDescent="0.25">
      <c r="A387" s="25" t="s">
        <v>95</v>
      </c>
      <c r="B387" s="27" t="s">
        <v>27</v>
      </c>
      <c r="C387" s="28">
        <v>-755209.08</v>
      </c>
      <c r="D387" s="25" t="s">
        <v>22</v>
      </c>
    </row>
    <row r="388" spans="1:4" x14ac:dyDescent="0.25">
      <c r="A388" s="25" t="s">
        <v>95</v>
      </c>
      <c r="B388" s="27" t="s">
        <v>27</v>
      </c>
      <c r="C388" s="28">
        <v>-2803269.22</v>
      </c>
      <c r="D388" s="25" t="s">
        <v>22</v>
      </c>
    </row>
    <row r="389" spans="1:4" x14ac:dyDescent="0.25">
      <c r="A389" s="25" t="s">
        <v>95</v>
      </c>
      <c r="B389" s="27" t="s">
        <v>27</v>
      </c>
      <c r="C389" s="28">
        <v>-743069.64</v>
      </c>
      <c r="D389" s="25" t="s">
        <v>22</v>
      </c>
    </row>
    <row r="390" spans="1:4" x14ac:dyDescent="0.25">
      <c r="A390" s="25" t="s">
        <v>95</v>
      </c>
      <c r="B390" s="27" t="s">
        <v>27</v>
      </c>
      <c r="C390" s="28">
        <v>-324761.28000000003</v>
      </c>
      <c r="D390" s="25" t="s">
        <v>22</v>
      </c>
    </row>
    <row r="391" spans="1:4" x14ac:dyDescent="0.25">
      <c r="A391" s="25" t="s">
        <v>96</v>
      </c>
      <c r="B391" s="27" t="s">
        <v>27</v>
      </c>
      <c r="C391" s="28">
        <v>-289507.59999999998</v>
      </c>
      <c r="D391" s="25" t="s">
        <v>22</v>
      </c>
    </row>
    <row r="392" spans="1:4" x14ac:dyDescent="0.25">
      <c r="A392" s="25" t="s">
        <v>96</v>
      </c>
      <c r="B392" s="27" t="s">
        <v>27</v>
      </c>
      <c r="C392" s="28">
        <v>-41380.080000000002</v>
      </c>
      <c r="D392" s="25" t="s">
        <v>22</v>
      </c>
    </row>
    <row r="393" spans="1:4" x14ac:dyDescent="0.25">
      <c r="A393" s="25" t="s">
        <v>96</v>
      </c>
      <c r="B393" s="27" t="s">
        <v>27</v>
      </c>
      <c r="C393" s="28">
        <v>-33331.94</v>
      </c>
      <c r="D393" s="25" t="s">
        <v>22</v>
      </c>
    </row>
    <row r="394" spans="1:4" x14ac:dyDescent="0.25">
      <c r="A394" s="25" t="s">
        <v>96</v>
      </c>
      <c r="B394" s="27" t="s">
        <v>27</v>
      </c>
      <c r="C394" s="28">
        <v>-35474.230000000003</v>
      </c>
      <c r="D394" s="25" t="s">
        <v>22</v>
      </c>
    </row>
    <row r="395" spans="1:4" x14ac:dyDescent="0.25">
      <c r="A395" s="25" t="s">
        <v>96</v>
      </c>
      <c r="B395" s="27" t="s">
        <v>27</v>
      </c>
      <c r="C395" s="28">
        <v>-140823.74</v>
      </c>
      <c r="D395" s="25" t="s">
        <v>22</v>
      </c>
    </row>
    <row r="396" spans="1:4" x14ac:dyDescent="0.25">
      <c r="A396" s="25" t="s">
        <v>96</v>
      </c>
      <c r="B396" s="27" t="s">
        <v>27</v>
      </c>
      <c r="C396" s="28">
        <v>-106941.03</v>
      </c>
      <c r="D396" s="25" t="s">
        <v>22</v>
      </c>
    </row>
    <row r="397" spans="1:4" x14ac:dyDescent="0.25">
      <c r="A397" s="25" t="s">
        <v>96</v>
      </c>
      <c r="B397" s="27" t="s">
        <v>27</v>
      </c>
      <c r="C397" s="28">
        <v>-12033.77</v>
      </c>
      <c r="D397" s="25" t="s">
        <v>22</v>
      </c>
    </row>
    <row r="398" spans="1:4" x14ac:dyDescent="0.25">
      <c r="A398" s="25" t="s">
        <v>96</v>
      </c>
      <c r="B398" s="27" t="s">
        <v>27</v>
      </c>
      <c r="C398" s="28">
        <v>-287568.65000000002</v>
      </c>
      <c r="D398" s="25" t="s">
        <v>22</v>
      </c>
    </row>
    <row r="399" spans="1:4" x14ac:dyDescent="0.25">
      <c r="A399" s="25" t="s">
        <v>96</v>
      </c>
      <c r="B399" s="27" t="s">
        <v>27</v>
      </c>
      <c r="C399" s="28">
        <v>-85312.36</v>
      </c>
      <c r="D399" s="25" t="s">
        <v>22</v>
      </c>
    </row>
    <row r="400" spans="1:4" x14ac:dyDescent="0.25">
      <c r="A400" s="25" t="s">
        <v>96</v>
      </c>
      <c r="B400" s="27" t="s">
        <v>27</v>
      </c>
      <c r="C400" s="28">
        <v>-132794.49</v>
      </c>
      <c r="D400" s="25" t="s">
        <v>22</v>
      </c>
    </row>
    <row r="401" spans="1:4" x14ac:dyDescent="0.25">
      <c r="A401" s="25" t="s">
        <v>96</v>
      </c>
      <c r="B401" s="27" t="s">
        <v>27</v>
      </c>
      <c r="C401" s="28">
        <v>-240483.76</v>
      </c>
      <c r="D401" s="25" t="s">
        <v>22</v>
      </c>
    </row>
    <row r="402" spans="1:4" x14ac:dyDescent="0.25">
      <c r="A402" s="25" t="s">
        <v>96</v>
      </c>
      <c r="B402" s="27" t="s">
        <v>27</v>
      </c>
      <c r="C402" s="28">
        <v>-34645.839999999997</v>
      </c>
      <c r="D402" s="25" t="s">
        <v>22</v>
      </c>
    </row>
    <row r="403" spans="1:4" x14ac:dyDescent="0.25">
      <c r="A403" s="25" t="s">
        <v>96</v>
      </c>
      <c r="B403" s="27" t="s">
        <v>27</v>
      </c>
      <c r="C403" s="28">
        <v>-302919.64</v>
      </c>
      <c r="D403" s="25" t="s">
        <v>22</v>
      </c>
    </row>
    <row r="404" spans="1:4" x14ac:dyDescent="0.25">
      <c r="A404" s="25" t="s">
        <v>96</v>
      </c>
      <c r="B404" s="27" t="s">
        <v>27</v>
      </c>
      <c r="C404" s="28">
        <v>-82035.100000000006</v>
      </c>
      <c r="D404" s="25" t="s">
        <v>22</v>
      </c>
    </row>
    <row r="405" spans="1:4" x14ac:dyDescent="0.25">
      <c r="A405" s="25" t="s">
        <v>96</v>
      </c>
      <c r="B405" s="27" t="s">
        <v>27</v>
      </c>
      <c r="C405" s="28">
        <v>-37012.43</v>
      </c>
      <c r="D405" s="25" t="s">
        <v>22</v>
      </c>
    </row>
    <row r="406" spans="1:4" x14ac:dyDescent="0.25">
      <c r="A406" s="25" t="s">
        <v>96</v>
      </c>
      <c r="B406" s="27" t="s">
        <v>27</v>
      </c>
      <c r="C406" s="28">
        <v>-457617.28</v>
      </c>
      <c r="D406" s="25" t="s">
        <v>22</v>
      </c>
    </row>
    <row r="407" spans="1:4" x14ac:dyDescent="0.25">
      <c r="A407" s="25" t="s">
        <v>96</v>
      </c>
      <c r="B407" s="27" t="s">
        <v>27</v>
      </c>
      <c r="C407" s="28">
        <v>-14453.2</v>
      </c>
      <c r="D407" s="25" t="s">
        <v>22</v>
      </c>
    </row>
    <row r="408" spans="1:4" x14ac:dyDescent="0.25">
      <c r="A408" s="25" t="s">
        <v>96</v>
      </c>
      <c r="B408" s="27" t="s">
        <v>27</v>
      </c>
      <c r="C408" s="28">
        <v>-71295.19</v>
      </c>
      <c r="D408" s="25" t="s">
        <v>22</v>
      </c>
    </row>
    <row r="409" spans="1:4" x14ac:dyDescent="0.25">
      <c r="A409" s="25" t="s">
        <v>96</v>
      </c>
      <c r="B409" s="27" t="s">
        <v>27</v>
      </c>
      <c r="C409" s="28">
        <v>-58641.63</v>
      </c>
      <c r="D409" s="25" t="s">
        <v>22</v>
      </c>
    </row>
    <row r="410" spans="1:4" x14ac:dyDescent="0.25">
      <c r="A410" s="25" t="s">
        <v>96</v>
      </c>
      <c r="B410" s="27" t="s">
        <v>27</v>
      </c>
      <c r="C410" s="28">
        <v>-19119.22</v>
      </c>
      <c r="D410" s="25" t="s">
        <v>22</v>
      </c>
    </row>
    <row r="411" spans="1:4" x14ac:dyDescent="0.25">
      <c r="A411" s="25" t="s">
        <v>96</v>
      </c>
      <c r="B411" s="27" t="s">
        <v>27</v>
      </c>
      <c r="C411" s="28">
        <v>-4728.59</v>
      </c>
      <c r="D411" s="25" t="s">
        <v>22</v>
      </c>
    </row>
    <row r="412" spans="1:4" x14ac:dyDescent="0.25">
      <c r="A412" s="25" t="s">
        <v>97</v>
      </c>
      <c r="B412" s="27" t="s">
        <v>27</v>
      </c>
      <c r="C412" s="28">
        <v>6406.22</v>
      </c>
      <c r="D412" s="25" t="s">
        <v>22</v>
      </c>
    </row>
    <row r="413" spans="1:4" x14ac:dyDescent="0.25">
      <c r="A413" s="25" t="s">
        <v>97</v>
      </c>
      <c r="B413" s="27" t="s">
        <v>27</v>
      </c>
      <c r="C413" s="28">
        <v>6942</v>
      </c>
      <c r="D413" s="25" t="s">
        <v>22</v>
      </c>
    </row>
    <row r="414" spans="1:4" x14ac:dyDescent="0.25">
      <c r="A414" s="25" t="s">
        <v>97</v>
      </c>
      <c r="B414" s="27" t="s">
        <v>27</v>
      </c>
      <c r="C414" s="28">
        <v>20655.98</v>
      </c>
      <c r="D414" s="25" t="s">
        <v>22</v>
      </c>
    </row>
    <row r="415" spans="1:4" x14ac:dyDescent="0.25">
      <c r="A415" s="25" t="s">
        <v>97</v>
      </c>
      <c r="B415" s="27" t="s">
        <v>27</v>
      </c>
      <c r="C415" s="28">
        <v>3204.81</v>
      </c>
      <c r="D415" s="25" t="s">
        <v>22</v>
      </c>
    </row>
    <row r="416" spans="1:4" x14ac:dyDescent="0.25">
      <c r="A416" s="25" t="s">
        <v>97</v>
      </c>
      <c r="B416" s="27" t="s">
        <v>27</v>
      </c>
      <c r="C416" s="28">
        <v>3908.09</v>
      </c>
      <c r="D416" s="25" t="s">
        <v>22</v>
      </c>
    </row>
    <row r="417" spans="1:4" x14ac:dyDescent="0.25">
      <c r="A417" s="25" t="s">
        <v>97</v>
      </c>
      <c r="B417" s="27" t="s">
        <v>27</v>
      </c>
      <c r="C417" s="28">
        <v>3521.76</v>
      </c>
      <c r="D417" s="25" t="s">
        <v>22</v>
      </c>
    </row>
    <row r="418" spans="1:4" x14ac:dyDescent="0.25">
      <c r="A418" s="25" t="s">
        <v>97</v>
      </c>
      <c r="B418" s="27" t="s">
        <v>27</v>
      </c>
      <c r="C418" s="28">
        <v>15253.31</v>
      </c>
      <c r="D418" s="25" t="s">
        <v>22</v>
      </c>
    </row>
    <row r="419" spans="1:4" x14ac:dyDescent="0.25">
      <c r="A419" s="25" t="s">
        <v>97</v>
      </c>
      <c r="B419" s="27" t="s">
        <v>27</v>
      </c>
      <c r="C419" s="28">
        <v>11895.82</v>
      </c>
      <c r="D419" s="25" t="s">
        <v>22</v>
      </c>
    </row>
    <row r="420" spans="1:4" x14ac:dyDescent="0.25">
      <c r="A420" s="25" t="s">
        <v>97</v>
      </c>
      <c r="B420" s="27" t="s">
        <v>27</v>
      </c>
      <c r="C420" s="28">
        <v>1028</v>
      </c>
      <c r="D420" s="25" t="s">
        <v>22</v>
      </c>
    </row>
    <row r="421" spans="1:4" x14ac:dyDescent="0.25">
      <c r="A421" s="25" t="s">
        <v>97</v>
      </c>
      <c r="B421" s="27" t="s">
        <v>27</v>
      </c>
      <c r="C421" s="28">
        <v>27432.12</v>
      </c>
      <c r="D421" s="25" t="s">
        <v>22</v>
      </c>
    </row>
    <row r="422" spans="1:4" x14ac:dyDescent="0.25">
      <c r="A422" s="25" t="s">
        <v>97</v>
      </c>
      <c r="B422" s="27" t="s">
        <v>27</v>
      </c>
      <c r="C422" s="28">
        <v>6536.46</v>
      </c>
      <c r="D422" s="25" t="s">
        <v>22</v>
      </c>
    </row>
    <row r="423" spans="1:4" x14ac:dyDescent="0.25">
      <c r="A423" s="25" t="s">
        <v>97</v>
      </c>
      <c r="B423" s="27" t="s">
        <v>27</v>
      </c>
      <c r="C423" s="28">
        <v>12474.07</v>
      </c>
      <c r="D423" s="25" t="s">
        <v>22</v>
      </c>
    </row>
    <row r="424" spans="1:4" x14ac:dyDescent="0.25">
      <c r="A424" s="25" t="s">
        <v>97</v>
      </c>
      <c r="B424" s="27" t="s">
        <v>27</v>
      </c>
      <c r="C424" s="28">
        <v>24475.97</v>
      </c>
      <c r="D424" s="25" t="s">
        <v>22</v>
      </c>
    </row>
    <row r="425" spans="1:4" x14ac:dyDescent="0.25">
      <c r="A425" s="25" t="s">
        <v>97</v>
      </c>
      <c r="B425" s="27" t="s">
        <v>27</v>
      </c>
      <c r="C425" s="28">
        <v>2185.5</v>
      </c>
      <c r="D425" s="25" t="s">
        <v>22</v>
      </c>
    </row>
    <row r="426" spans="1:4" x14ac:dyDescent="0.25">
      <c r="A426" s="25" t="s">
        <v>97</v>
      </c>
      <c r="B426" s="27" t="s">
        <v>27</v>
      </c>
      <c r="C426" s="28">
        <v>2862.97</v>
      </c>
      <c r="D426" s="25" t="s">
        <v>22</v>
      </c>
    </row>
    <row r="427" spans="1:4" x14ac:dyDescent="0.25">
      <c r="A427" s="25" t="s">
        <v>97</v>
      </c>
      <c r="B427" s="27" t="s">
        <v>27</v>
      </c>
      <c r="C427" s="28">
        <v>7777.35</v>
      </c>
      <c r="D427" s="25" t="s">
        <v>22</v>
      </c>
    </row>
    <row r="428" spans="1:4" x14ac:dyDescent="0.25">
      <c r="A428" s="25" t="s">
        <v>97</v>
      </c>
      <c r="B428" s="27" t="s">
        <v>27</v>
      </c>
      <c r="C428" s="28">
        <v>4077.24</v>
      </c>
      <c r="D428" s="25" t="s">
        <v>22</v>
      </c>
    </row>
    <row r="429" spans="1:4" x14ac:dyDescent="0.25">
      <c r="A429" s="25" t="s">
        <v>97</v>
      </c>
      <c r="B429" s="27" t="s">
        <v>27</v>
      </c>
      <c r="C429" s="28">
        <v>24149.1</v>
      </c>
      <c r="D429" s="25" t="s">
        <v>22</v>
      </c>
    </row>
    <row r="430" spans="1:4" x14ac:dyDescent="0.25">
      <c r="A430" s="25" t="s">
        <v>97</v>
      </c>
      <c r="B430" s="27" t="s">
        <v>27</v>
      </c>
      <c r="C430" s="28">
        <v>1997</v>
      </c>
      <c r="D430" s="25" t="s">
        <v>22</v>
      </c>
    </row>
    <row r="431" spans="1:4" x14ac:dyDescent="0.25">
      <c r="A431" s="25" t="s">
        <v>97</v>
      </c>
      <c r="B431" s="27" t="s">
        <v>27</v>
      </c>
      <c r="C431" s="28">
        <v>15608.6</v>
      </c>
      <c r="D431" s="25" t="s">
        <v>22</v>
      </c>
    </row>
    <row r="432" spans="1:4" x14ac:dyDescent="0.25">
      <c r="A432" s="25" t="s">
        <v>97</v>
      </c>
      <c r="B432" s="27" t="s">
        <v>27</v>
      </c>
      <c r="C432" s="28">
        <v>1483.61</v>
      </c>
      <c r="D432" s="25" t="s">
        <v>22</v>
      </c>
    </row>
    <row r="433" spans="1:4" x14ac:dyDescent="0.25">
      <c r="A433" s="25" t="s">
        <v>97</v>
      </c>
      <c r="B433" s="27" t="s">
        <v>27</v>
      </c>
      <c r="C433" s="28">
        <v>3909.91</v>
      </c>
      <c r="D433" s="25" t="s">
        <v>22</v>
      </c>
    </row>
    <row r="434" spans="1:4" x14ac:dyDescent="0.25">
      <c r="A434" s="25" t="s">
        <v>97</v>
      </c>
      <c r="B434" s="27" t="s">
        <v>27</v>
      </c>
      <c r="C434" s="28">
        <v>10860.51</v>
      </c>
      <c r="D434" s="25" t="s">
        <v>22</v>
      </c>
    </row>
    <row r="435" spans="1:4" x14ac:dyDescent="0.25">
      <c r="A435" s="25" t="s">
        <v>97</v>
      </c>
      <c r="B435" s="27" t="s">
        <v>27</v>
      </c>
      <c r="C435" s="28">
        <v>37101.120000000003</v>
      </c>
      <c r="D435" s="25" t="s">
        <v>22</v>
      </c>
    </row>
    <row r="436" spans="1:4" x14ac:dyDescent="0.25">
      <c r="A436" s="25" t="s">
        <v>97</v>
      </c>
      <c r="B436" s="27" t="s">
        <v>27</v>
      </c>
      <c r="C436" s="28">
        <v>34160.53</v>
      </c>
      <c r="D436" s="25" t="s">
        <v>22</v>
      </c>
    </row>
    <row r="437" spans="1:4" x14ac:dyDescent="0.25">
      <c r="A437" s="25" t="s">
        <v>97</v>
      </c>
      <c r="B437" s="27" t="s">
        <v>27</v>
      </c>
      <c r="C437" s="28">
        <v>4662</v>
      </c>
      <c r="D437" s="25" t="s">
        <v>22</v>
      </c>
    </row>
    <row r="438" spans="1:4" x14ac:dyDescent="0.25">
      <c r="A438" s="25" t="s">
        <v>97</v>
      </c>
      <c r="B438" s="27" t="s">
        <v>27</v>
      </c>
      <c r="C438" s="28">
        <v>2692.79</v>
      </c>
      <c r="D438" s="25" t="s">
        <v>22</v>
      </c>
    </row>
    <row r="439" spans="1:4" x14ac:dyDescent="0.25">
      <c r="A439" s="25" t="s">
        <v>97</v>
      </c>
      <c r="B439" s="27" t="s">
        <v>27</v>
      </c>
      <c r="C439" s="28">
        <v>3533.16</v>
      </c>
      <c r="D439" s="25" t="s">
        <v>22</v>
      </c>
    </row>
    <row r="440" spans="1:4" x14ac:dyDescent="0.25">
      <c r="A440" s="25" t="s">
        <v>97</v>
      </c>
      <c r="B440" s="27" t="s">
        <v>27</v>
      </c>
      <c r="C440" s="28">
        <v>66187.98</v>
      </c>
      <c r="D440" s="25" t="s">
        <v>22</v>
      </c>
    </row>
    <row r="441" spans="1:4" x14ac:dyDescent="0.25">
      <c r="A441" s="25" t="s">
        <v>97</v>
      </c>
      <c r="B441" s="27" t="s">
        <v>27</v>
      </c>
      <c r="C441" s="28">
        <v>11624.19</v>
      </c>
      <c r="D441" s="25" t="s">
        <v>22</v>
      </c>
    </row>
    <row r="442" spans="1:4" x14ac:dyDescent="0.25">
      <c r="A442" s="25" t="s">
        <v>97</v>
      </c>
      <c r="B442" s="27" t="s">
        <v>27</v>
      </c>
      <c r="C442" s="28">
        <v>8029.83</v>
      </c>
      <c r="D442" s="25" t="s">
        <v>22</v>
      </c>
    </row>
    <row r="443" spans="1:4" x14ac:dyDescent="0.25">
      <c r="A443" s="25" t="s">
        <v>97</v>
      </c>
      <c r="B443" s="27" t="s">
        <v>27</v>
      </c>
      <c r="C443" s="28">
        <v>53916.93</v>
      </c>
      <c r="D443" s="25" t="s">
        <v>22</v>
      </c>
    </row>
    <row r="444" spans="1:4" x14ac:dyDescent="0.25">
      <c r="A444" s="25" t="s">
        <v>97</v>
      </c>
      <c r="B444" s="27" t="s">
        <v>27</v>
      </c>
      <c r="C444" s="28">
        <v>3495.5</v>
      </c>
      <c r="D444" s="25" t="s">
        <v>22</v>
      </c>
    </row>
    <row r="445" spans="1:4" x14ac:dyDescent="0.25">
      <c r="A445" s="25" t="s">
        <v>97</v>
      </c>
      <c r="B445" s="27" t="s">
        <v>27</v>
      </c>
      <c r="C445" s="28">
        <v>3006.5</v>
      </c>
      <c r="D445" s="25" t="s">
        <v>22</v>
      </c>
    </row>
    <row r="446" spans="1:4" x14ac:dyDescent="0.25">
      <c r="A446" s="25" t="s">
        <v>97</v>
      </c>
      <c r="B446" s="27" t="s">
        <v>27</v>
      </c>
      <c r="C446" s="28">
        <v>9489.4500000000007</v>
      </c>
      <c r="D446" s="25" t="s">
        <v>22</v>
      </c>
    </row>
    <row r="447" spans="1:4" x14ac:dyDescent="0.25">
      <c r="A447" s="25" t="s">
        <v>97</v>
      </c>
      <c r="B447" s="27" t="s">
        <v>27</v>
      </c>
      <c r="C447" s="28">
        <v>6844.77</v>
      </c>
      <c r="D447" s="25" t="s">
        <v>22</v>
      </c>
    </row>
    <row r="448" spans="1:4" x14ac:dyDescent="0.25">
      <c r="A448" s="25" t="s">
        <v>97</v>
      </c>
      <c r="B448" s="27" t="s">
        <v>27</v>
      </c>
      <c r="C448" s="28">
        <v>27790.29</v>
      </c>
      <c r="D448" s="25" t="s">
        <v>22</v>
      </c>
    </row>
    <row r="449" spans="1:4" x14ac:dyDescent="0.25">
      <c r="A449" s="25" t="s">
        <v>97</v>
      </c>
      <c r="B449" s="27" t="s">
        <v>27</v>
      </c>
      <c r="C449" s="28">
        <v>13096</v>
      </c>
      <c r="D449" s="25" t="s">
        <v>22</v>
      </c>
    </row>
    <row r="450" spans="1:4" x14ac:dyDescent="0.25">
      <c r="A450" s="25" t="s">
        <v>97</v>
      </c>
      <c r="B450" s="27" t="s">
        <v>27</v>
      </c>
      <c r="C450" s="28">
        <v>16946.18</v>
      </c>
      <c r="D450" s="25" t="s">
        <v>22</v>
      </c>
    </row>
    <row r="451" spans="1:4" x14ac:dyDescent="0.25">
      <c r="A451" s="25" t="s">
        <v>97</v>
      </c>
      <c r="B451" s="27" t="s">
        <v>27</v>
      </c>
      <c r="C451" s="28">
        <v>3234.49</v>
      </c>
      <c r="D451" s="25" t="s">
        <v>22</v>
      </c>
    </row>
    <row r="452" spans="1:4" x14ac:dyDescent="0.25">
      <c r="A452" s="25" t="s">
        <v>97</v>
      </c>
      <c r="B452" s="27" t="s">
        <v>27</v>
      </c>
      <c r="C452" s="28">
        <v>1534.8</v>
      </c>
      <c r="D452" s="25" t="s">
        <v>22</v>
      </c>
    </row>
    <row r="453" spans="1:4" x14ac:dyDescent="0.25">
      <c r="A453" s="25" t="s">
        <v>97</v>
      </c>
      <c r="B453" s="27" t="s">
        <v>27</v>
      </c>
      <c r="C453" s="28">
        <v>1077.5</v>
      </c>
      <c r="D453" s="25" t="s">
        <v>22</v>
      </c>
    </row>
    <row r="454" spans="1:4" x14ac:dyDescent="0.25">
      <c r="A454" s="25" t="s">
        <v>97</v>
      </c>
      <c r="B454" s="27" t="s">
        <v>27</v>
      </c>
      <c r="C454" s="28">
        <v>576.5</v>
      </c>
      <c r="D454" s="25" t="s">
        <v>22</v>
      </c>
    </row>
    <row r="455" spans="1:4" x14ac:dyDescent="0.25">
      <c r="A455" s="25" t="s">
        <v>98</v>
      </c>
      <c r="B455" s="27" t="s">
        <v>27</v>
      </c>
      <c r="C455" s="28">
        <v>-1701277.87</v>
      </c>
      <c r="D455" s="25" t="s">
        <v>22</v>
      </c>
    </row>
    <row r="456" spans="1:4" x14ac:dyDescent="0.25">
      <c r="A456" s="25" t="s">
        <v>98</v>
      </c>
      <c r="B456" s="27" t="s">
        <v>27</v>
      </c>
      <c r="C456" s="28">
        <v>-283715.06</v>
      </c>
      <c r="D456" s="25" t="s">
        <v>22</v>
      </c>
    </row>
    <row r="457" spans="1:4" x14ac:dyDescent="0.25">
      <c r="A457" s="25" t="s">
        <v>99</v>
      </c>
      <c r="B457" s="27" t="s">
        <v>27</v>
      </c>
      <c r="C457" s="28">
        <v>-175285.47</v>
      </c>
      <c r="D457" s="25" t="s">
        <v>22</v>
      </c>
    </row>
    <row r="458" spans="1:4" x14ac:dyDescent="0.25">
      <c r="A458" s="25" t="s">
        <v>100</v>
      </c>
      <c r="B458" s="27" t="s">
        <v>27</v>
      </c>
      <c r="C458" s="28">
        <v>-2743178.76</v>
      </c>
      <c r="D458" s="25" t="s">
        <v>22</v>
      </c>
    </row>
    <row r="459" spans="1:4" x14ac:dyDescent="0.25">
      <c r="A459" s="25" t="s">
        <v>100</v>
      </c>
      <c r="B459" s="27" t="s">
        <v>27</v>
      </c>
      <c r="C459" s="28">
        <v>-8885696.5899999999</v>
      </c>
      <c r="D459" s="25" t="s">
        <v>22</v>
      </c>
    </row>
    <row r="460" spans="1:4" x14ac:dyDescent="0.25">
      <c r="A460" s="25" t="s">
        <v>100</v>
      </c>
      <c r="B460" s="27" t="s">
        <v>27</v>
      </c>
      <c r="C460" s="28">
        <v>-593603.31999999995</v>
      </c>
      <c r="D460" s="25" t="s">
        <v>22</v>
      </c>
    </row>
    <row r="461" spans="1:4" x14ac:dyDescent="0.25">
      <c r="A461" s="25" t="s">
        <v>100</v>
      </c>
      <c r="B461" s="27" t="s">
        <v>27</v>
      </c>
      <c r="C461" s="28">
        <v>-486204.3</v>
      </c>
      <c r="D461" s="25" t="s">
        <v>22</v>
      </c>
    </row>
    <row r="462" spans="1:4" x14ac:dyDescent="0.25">
      <c r="A462" s="25" t="s">
        <v>100</v>
      </c>
      <c r="B462" s="27" t="s">
        <v>27</v>
      </c>
      <c r="C462" s="28">
        <v>-264204.24</v>
      </c>
      <c r="D462" s="25" t="s">
        <v>22</v>
      </c>
    </row>
    <row r="463" spans="1:4" x14ac:dyDescent="0.25">
      <c r="A463" s="25" t="s">
        <v>100</v>
      </c>
      <c r="B463" s="27" t="s">
        <v>27</v>
      </c>
      <c r="C463" s="28">
        <v>-204113.54</v>
      </c>
      <c r="D463" s="25" t="s">
        <v>22</v>
      </c>
    </row>
    <row r="464" spans="1:4" x14ac:dyDescent="0.25">
      <c r="A464" s="25" t="s">
        <v>100</v>
      </c>
      <c r="B464" s="27" t="s">
        <v>27</v>
      </c>
      <c r="C464" s="28">
        <v>-326431.65999999997</v>
      </c>
      <c r="D464" s="25" t="s">
        <v>22</v>
      </c>
    </row>
    <row r="465" spans="1:4" x14ac:dyDescent="0.25">
      <c r="A465" s="25" t="s">
        <v>100</v>
      </c>
      <c r="B465" s="27" t="s">
        <v>27</v>
      </c>
      <c r="C465" s="28">
        <v>-47795.49</v>
      </c>
      <c r="D465" s="25" t="s">
        <v>22</v>
      </c>
    </row>
    <row r="466" spans="1:4" x14ac:dyDescent="0.25">
      <c r="A466" s="25" t="s">
        <v>100</v>
      </c>
      <c r="B466" s="27" t="s">
        <v>27</v>
      </c>
      <c r="C466" s="28">
        <v>-804589.17</v>
      </c>
      <c r="D466" s="25" t="s">
        <v>22</v>
      </c>
    </row>
    <row r="467" spans="1:4" x14ac:dyDescent="0.25">
      <c r="A467" s="25" t="s">
        <v>100</v>
      </c>
      <c r="B467" s="27" t="s">
        <v>27</v>
      </c>
      <c r="C467" s="28">
        <v>-545307.61</v>
      </c>
      <c r="D467" s="25" t="s">
        <v>22</v>
      </c>
    </row>
    <row r="468" spans="1:4" x14ac:dyDescent="0.25">
      <c r="A468" s="25" t="s">
        <v>100</v>
      </c>
      <c r="B468" s="27" t="s">
        <v>27</v>
      </c>
      <c r="C468" s="28">
        <v>-6426793.1100000003</v>
      </c>
      <c r="D468" s="25" t="s">
        <v>22</v>
      </c>
    </row>
    <row r="469" spans="1:4" x14ac:dyDescent="0.25">
      <c r="A469" s="25" t="s">
        <v>100</v>
      </c>
      <c r="B469" s="27" t="s">
        <v>27</v>
      </c>
      <c r="C469" s="28">
        <v>-86798.78</v>
      </c>
      <c r="D469" s="25" t="s">
        <v>22</v>
      </c>
    </row>
    <row r="470" spans="1:4" x14ac:dyDescent="0.25">
      <c r="A470" s="25" t="s">
        <v>100</v>
      </c>
      <c r="B470" s="27" t="s">
        <v>27</v>
      </c>
      <c r="C470" s="28">
        <v>-93209.63</v>
      </c>
      <c r="D470" s="25" t="s">
        <v>22</v>
      </c>
    </row>
    <row r="471" spans="1:4" x14ac:dyDescent="0.25">
      <c r="A471" s="25" t="s">
        <v>100</v>
      </c>
      <c r="B471" s="27" t="s">
        <v>27</v>
      </c>
      <c r="C471" s="28">
        <v>-543710.23</v>
      </c>
      <c r="D471" s="25" t="s">
        <v>22</v>
      </c>
    </row>
    <row r="472" spans="1:4" x14ac:dyDescent="0.25">
      <c r="A472" s="25" t="s">
        <v>100</v>
      </c>
      <c r="B472" s="27" t="s">
        <v>27</v>
      </c>
      <c r="C472" s="28">
        <v>-394220.98</v>
      </c>
      <c r="D472" s="25" t="s">
        <v>22</v>
      </c>
    </row>
    <row r="473" spans="1:4" x14ac:dyDescent="0.25">
      <c r="A473" s="25" t="s">
        <v>100</v>
      </c>
      <c r="B473" s="27" t="s">
        <v>27</v>
      </c>
      <c r="C473" s="28">
        <v>-2409955.8199999998</v>
      </c>
      <c r="D473" s="25" t="s">
        <v>22</v>
      </c>
    </row>
    <row r="474" spans="1:4" x14ac:dyDescent="0.25">
      <c r="A474" s="25" t="s">
        <v>100</v>
      </c>
      <c r="B474" s="27" t="s">
        <v>27</v>
      </c>
      <c r="C474" s="28">
        <v>-950541.25</v>
      </c>
      <c r="D474" s="25" t="s">
        <v>22</v>
      </c>
    </row>
    <row r="475" spans="1:4" x14ac:dyDescent="0.25">
      <c r="A475" s="25" t="s">
        <v>100</v>
      </c>
      <c r="B475" s="27" t="s">
        <v>27</v>
      </c>
      <c r="C475" s="28">
        <v>-2054457.74</v>
      </c>
      <c r="D475" s="25" t="s">
        <v>22</v>
      </c>
    </row>
    <row r="476" spans="1:4" x14ac:dyDescent="0.25">
      <c r="A476" s="25" t="s">
        <v>100</v>
      </c>
      <c r="B476" s="27" t="s">
        <v>27</v>
      </c>
      <c r="C476" s="28">
        <v>-298526.34000000003</v>
      </c>
      <c r="D476" s="25" t="s">
        <v>22</v>
      </c>
    </row>
    <row r="477" spans="1:4" x14ac:dyDescent="0.25">
      <c r="A477" s="25" t="s">
        <v>100</v>
      </c>
      <c r="B477" s="27" t="s">
        <v>27</v>
      </c>
      <c r="C477" s="28">
        <v>-80534.679999999993</v>
      </c>
      <c r="D477" s="25" t="s">
        <v>22</v>
      </c>
    </row>
    <row r="478" spans="1:4" x14ac:dyDescent="0.25">
      <c r="A478" s="25" t="s">
        <v>100</v>
      </c>
      <c r="B478" s="27" t="s">
        <v>27</v>
      </c>
      <c r="C478" s="28">
        <v>-13339.49</v>
      </c>
      <c r="D478" s="25" t="s">
        <v>22</v>
      </c>
    </row>
    <row r="479" spans="1:4" x14ac:dyDescent="0.25">
      <c r="A479" s="25" t="s">
        <v>100</v>
      </c>
      <c r="B479" s="27" t="s">
        <v>27</v>
      </c>
      <c r="C479" s="28">
        <v>-9827.8799999999992</v>
      </c>
      <c r="D479" s="25" t="s">
        <v>22</v>
      </c>
    </row>
    <row r="480" spans="1:4" x14ac:dyDescent="0.25">
      <c r="A480" s="25" t="s">
        <v>100</v>
      </c>
      <c r="B480" s="27" t="s">
        <v>27</v>
      </c>
      <c r="C480" s="28">
        <v>-9493.5300000000007</v>
      </c>
      <c r="D480" s="25" t="s">
        <v>22</v>
      </c>
    </row>
    <row r="481" spans="1:4" x14ac:dyDescent="0.25">
      <c r="A481" s="25" t="s">
        <v>100</v>
      </c>
      <c r="B481" s="27" t="s">
        <v>27</v>
      </c>
      <c r="C481" s="28">
        <v>-44909.120000000003</v>
      </c>
      <c r="D481" s="25" t="s">
        <v>22</v>
      </c>
    </row>
    <row r="482" spans="1:4" x14ac:dyDescent="0.25">
      <c r="A482" s="25" t="s">
        <v>100</v>
      </c>
      <c r="B482" s="27" t="s">
        <v>27</v>
      </c>
      <c r="C482" s="28">
        <v>-40857.79</v>
      </c>
      <c r="D482" s="25" t="s">
        <v>22</v>
      </c>
    </row>
    <row r="483" spans="1:4" x14ac:dyDescent="0.25">
      <c r="A483" s="25" t="s">
        <v>100</v>
      </c>
      <c r="B483" s="27" t="s">
        <v>27</v>
      </c>
      <c r="C483" s="28">
        <v>-5118.84</v>
      </c>
      <c r="D483" s="25" t="s">
        <v>22</v>
      </c>
    </row>
    <row r="484" spans="1:4" x14ac:dyDescent="0.25">
      <c r="A484" s="25" t="s">
        <v>100</v>
      </c>
      <c r="B484" s="27" t="s">
        <v>27</v>
      </c>
      <c r="C484" s="28">
        <v>-90617.84</v>
      </c>
      <c r="D484" s="25" t="s">
        <v>22</v>
      </c>
    </row>
    <row r="485" spans="1:4" x14ac:dyDescent="0.25">
      <c r="A485" s="25" t="s">
        <v>100</v>
      </c>
      <c r="B485" s="27" t="s">
        <v>27</v>
      </c>
      <c r="C485" s="28">
        <v>-29673.3</v>
      </c>
      <c r="D485" s="25" t="s">
        <v>22</v>
      </c>
    </row>
    <row r="486" spans="1:4" x14ac:dyDescent="0.25">
      <c r="A486" s="25" t="s">
        <v>100</v>
      </c>
      <c r="B486" s="27" t="s">
        <v>27</v>
      </c>
      <c r="C486" s="28">
        <v>-30841.17</v>
      </c>
      <c r="D486" s="25" t="s">
        <v>22</v>
      </c>
    </row>
    <row r="487" spans="1:4" x14ac:dyDescent="0.25">
      <c r="A487" s="25" t="s">
        <v>100</v>
      </c>
      <c r="B487" s="27" t="s">
        <v>27</v>
      </c>
      <c r="C487" s="28">
        <v>-84606.04</v>
      </c>
      <c r="D487" s="25" t="s">
        <v>22</v>
      </c>
    </row>
    <row r="488" spans="1:4" x14ac:dyDescent="0.25">
      <c r="A488" s="25" t="s">
        <v>100</v>
      </c>
      <c r="B488" s="27" t="s">
        <v>27</v>
      </c>
      <c r="C488" s="28">
        <v>-10343.98</v>
      </c>
      <c r="D488" s="25" t="s">
        <v>22</v>
      </c>
    </row>
    <row r="489" spans="1:4" x14ac:dyDescent="0.25">
      <c r="A489" s="25" t="s">
        <v>100</v>
      </c>
      <c r="B489" s="27" t="s">
        <v>27</v>
      </c>
      <c r="C489" s="28">
        <v>-20023.5</v>
      </c>
      <c r="D489" s="25" t="s">
        <v>22</v>
      </c>
    </row>
    <row r="490" spans="1:4" x14ac:dyDescent="0.25">
      <c r="A490" s="25" t="s">
        <v>100</v>
      </c>
      <c r="B490" s="27" t="s">
        <v>27</v>
      </c>
      <c r="C490" s="28">
        <v>-23437.77</v>
      </c>
      <c r="D490" s="25" t="s">
        <v>22</v>
      </c>
    </row>
    <row r="491" spans="1:4" x14ac:dyDescent="0.25">
      <c r="A491" s="25" t="s">
        <v>100</v>
      </c>
      <c r="B491" s="27" t="s">
        <v>27</v>
      </c>
      <c r="C491" s="28">
        <v>-14605.21</v>
      </c>
      <c r="D491" s="25" t="s">
        <v>22</v>
      </c>
    </row>
    <row r="492" spans="1:4" x14ac:dyDescent="0.25">
      <c r="A492" s="25" t="s">
        <v>100</v>
      </c>
      <c r="B492" s="27" t="s">
        <v>27</v>
      </c>
      <c r="C492" s="28">
        <v>-159458.41</v>
      </c>
      <c r="D492" s="25" t="s">
        <v>22</v>
      </c>
    </row>
    <row r="493" spans="1:4" x14ac:dyDescent="0.25">
      <c r="A493" s="25" t="s">
        <v>100</v>
      </c>
      <c r="B493" s="27" t="s">
        <v>27</v>
      </c>
      <c r="C493" s="28">
        <v>-4977.43</v>
      </c>
      <c r="D493" s="25" t="s">
        <v>22</v>
      </c>
    </row>
    <row r="494" spans="1:4" x14ac:dyDescent="0.25">
      <c r="A494" s="25" t="s">
        <v>100</v>
      </c>
      <c r="B494" s="27" t="s">
        <v>27</v>
      </c>
      <c r="C494" s="28">
        <v>-12336.22</v>
      </c>
      <c r="D494" s="25" t="s">
        <v>22</v>
      </c>
    </row>
    <row r="495" spans="1:4" x14ac:dyDescent="0.25">
      <c r="A495" s="25" t="s">
        <v>100</v>
      </c>
      <c r="B495" s="27" t="s">
        <v>27</v>
      </c>
      <c r="C495" s="28">
        <v>-16404.72</v>
      </c>
      <c r="D495" s="25" t="s">
        <v>22</v>
      </c>
    </row>
    <row r="496" spans="1:4" x14ac:dyDescent="0.25">
      <c r="A496" s="25" t="s">
        <v>100</v>
      </c>
      <c r="B496" s="27" t="s">
        <v>27</v>
      </c>
      <c r="C496" s="28">
        <v>-6272.89</v>
      </c>
      <c r="D496" s="25" t="s">
        <v>22</v>
      </c>
    </row>
    <row r="497" spans="1:4" x14ac:dyDescent="0.25">
      <c r="A497" s="25" t="s">
        <v>100</v>
      </c>
      <c r="B497" s="27" t="s">
        <v>27</v>
      </c>
      <c r="C497" s="28">
        <v>-4980247.4400000004</v>
      </c>
      <c r="D497" s="25" t="s">
        <v>22</v>
      </c>
    </row>
    <row r="498" spans="1:4" x14ac:dyDescent="0.25">
      <c r="A498" s="25" t="s">
        <v>100</v>
      </c>
      <c r="B498" s="27" t="s">
        <v>27</v>
      </c>
      <c r="C498" s="28">
        <v>-519491.56</v>
      </c>
      <c r="D498" s="25" t="s">
        <v>22</v>
      </c>
    </row>
    <row r="499" spans="1:4" x14ac:dyDescent="0.25">
      <c r="A499" s="25" t="s">
        <v>100</v>
      </c>
      <c r="B499" s="27" t="s">
        <v>27</v>
      </c>
      <c r="C499" s="28">
        <v>-61035.88</v>
      </c>
      <c r="D499" s="25" t="s">
        <v>22</v>
      </c>
    </row>
    <row r="500" spans="1:4" x14ac:dyDescent="0.25">
      <c r="A500" s="25" t="s">
        <v>100</v>
      </c>
      <c r="B500" s="27" t="s">
        <v>27</v>
      </c>
      <c r="C500" s="28">
        <v>-781.47</v>
      </c>
      <c r="D500" s="25" t="s">
        <v>22</v>
      </c>
    </row>
    <row r="501" spans="1:4" x14ac:dyDescent="0.25">
      <c r="A501" s="25" t="s">
        <v>100</v>
      </c>
      <c r="B501" s="27" t="s">
        <v>27</v>
      </c>
      <c r="C501" s="28">
        <v>157338.5</v>
      </c>
      <c r="D501" s="25" t="s">
        <v>22</v>
      </c>
    </row>
    <row r="502" spans="1:4" x14ac:dyDescent="0.25">
      <c r="A502" s="25" t="s">
        <v>100</v>
      </c>
      <c r="B502" s="27" t="s">
        <v>27</v>
      </c>
      <c r="C502" s="28">
        <v>6900.61</v>
      </c>
      <c r="D502" s="25" t="s">
        <v>22</v>
      </c>
    </row>
    <row r="503" spans="1:4" x14ac:dyDescent="0.25">
      <c r="A503" s="25" t="s">
        <v>100</v>
      </c>
      <c r="B503" s="27" t="s">
        <v>27</v>
      </c>
      <c r="C503" s="28">
        <v>-22421541.030000001</v>
      </c>
      <c r="D503" s="25" t="s">
        <v>22</v>
      </c>
    </row>
    <row r="504" spans="1:4" x14ac:dyDescent="0.25">
      <c r="A504" s="25" t="s">
        <v>100</v>
      </c>
      <c r="B504" s="27" t="s">
        <v>27</v>
      </c>
      <c r="C504" s="28">
        <v>15380106.76</v>
      </c>
      <c r="D504" s="25" t="s">
        <v>22</v>
      </c>
    </row>
    <row r="505" spans="1:4" x14ac:dyDescent="0.25">
      <c r="A505" s="25" t="s">
        <v>101</v>
      </c>
      <c r="B505" s="27" t="s">
        <v>27</v>
      </c>
      <c r="C505" s="28">
        <v>-640229.97</v>
      </c>
      <c r="D505" s="25" t="s">
        <v>22</v>
      </c>
    </row>
    <row r="506" spans="1:4" x14ac:dyDescent="0.25">
      <c r="A506" s="25" t="s">
        <v>101</v>
      </c>
      <c r="B506" s="27" t="s">
        <v>27</v>
      </c>
      <c r="C506" s="28">
        <v>-114980.8</v>
      </c>
      <c r="D506" s="25" t="s">
        <v>22</v>
      </c>
    </row>
    <row r="507" spans="1:4" x14ac:dyDescent="0.25">
      <c r="A507" s="25" t="s">
        <v>101</v>
      </c>
      <c r="B507" s="27" t="s">
        <v>27</v>
      </c>
      <c r="C507" s="28">
        <v>-157285.23000000001</v>
      </c>
      <c r="D507" s="25" t="s">
        <v>22</v>
      </c>
    </row>
    <row r="508" spans="1:4" x14ac:dyDescent="0.25">
      <c r="A508" s="25" t="s">
        <v>101</v>
      </c>
      <c r="B508" s="27" t="s">
        <v>27</v>
      </c>
      <c r="C508" s="28">
        <v>-86972.25</v>
      </c>
      <c r="D508" s="25" t="s">
        <v>22</v>
      </c>
    </row>
    <row r="509" spans="1:4" x14ac:dyDescent="0.25">
      <c r="A509" s="25" t="s">
        <v>101</v>
      </c>
      <c r="B509" s="27" t="s">
        <v>27</v>
      </c>
      <c r="C509" s="28">
        <v>-69708.87</v>
      </c>
      <c r="D509" s="25" t="s">
        <v>22</v>
      </c>
    </row>
    <row r="510" spans="1:4" x14ac:dyDescent="0.25">
      <c r="A510" s="25" t="s">
        <v>101</v>
      </c>
      <c r="B510" s="27" t="s">
        <v>27</v>
      </c>
      <c r="C510" s="28">
        <v>-116178.43</v>
      </c>
      <c r="D510" s="25" t="s">
        <v>22</v>
      </c>
    </row>
    <row r="511" spans="1:4" x14ac:dyDescent="0.25">
      <c r="A511" s="25" t="s">
        <v>101</v>
      </c>
      <c r="B511" s="27" t="s">
        <v>27</v>
      </c>
      <c r="C511" s="28">
        <v>-243572.88</v>
      </c>
      <c r="D511" s="25" t="s">
        <v>22</v>
      </c>
    </row>
    <row r="512" spans="1:4" x14ac:dyDescent="0.25">
      <c r="A512" s="25" t="s">
        <v>101</v>
      </c>
      <c r="B512" s="27" t="s">
        <v>27</v>
      </c>
      <c r="C512" s="28">
        <v>-24906.83</v>
      </c>
      <c r="D512" s="25" t="s">
        <v>22</v>
      </c>
    </row>
    <row r="513" spans="1:4" x14ac:dyDescent="0.25">
      <c r="A513" s="25" t="s">
        <v>101</v>
      </c>
      <c r="B513" s="27" t="s">
        <v>27</v>
      </c>
      <c r="C513" s="28">
        <v>-175777.19</v>
      </c>
      <c r="D513" s="25" t="s">
        <v>22</v>
      </c>
    </row>
    <row r="514" spans="1:4" x14ac:dyDescent="0.25">
      <c r="A514" s="25" t="s">
        <v>101</v>
      </c>
      <c r="B514" s="27" t="s">
        <v>27</v>
      </c>
      <c r="C514" s="28">
        <v>-93949.39</v>
      </c>
      <c r="D514" s="25" t="s">
        <v>22</v>
      </c>
    </row>
    <row r="515" spans="1:4" x14ac:dyDescent="0.25">
      <c r="A515" s="25" t="s">
        <v>101</v>
      </c>
      <c r="B515" s="27" t="s">
        <v>27</v>
      </c>
      <c r="C515" s="28">
        <v>-30585.79</v>
      </c>
      <c r="D515" s="25" t="s">
        <v>22</v>
      </c>
    </row>
    <row r="516" spans="1:4" x14ac:dyDescent="0.25">
      <c r="A516" s="25" t="s">
        <v>101</v>
      </c>
      <c r="B516" s="27" t="s">
        <v>27</v>
      </c>
      <c r="C516" s="28">
        <v>-26580.85</v>
      </c>
      <c r="D516" s="25" t="s">
        <v>22</v>
      </c>
    </row>
    <row r="517" spans="1:4" x14ac:dyDescent="0.25">
      <c r="A517" s="25" t="s">
        <v>101</v>
      </c>
      <c r="B517" s="27" t="s">
        <v>27</v>
      </c>
      <c r="C517" s="28">
        <v>-1110998.05</v>
      </c>
      <c r="D517" s="25" t="s">
        <v>22</v>
      </c>
    </row>
    <row r="518" spans="1:4" x14ac:dyDescent="0.25">
      <c r="A518" s="25" t="s">
        <v>102</v>
      </c>
      <c r="B518" s="27" t="s">
        <v>27</v>
      </c>
      <c r="C518" s="28">
        <v>-27732.04</v>
      </c>
      <c r="D518" s="25" t="s">
        <v>22</v>
      </c>
    </row>
    <row r="519" spans="1:4" x14ac:dyDescent="0.25">
      <c r="A519" s="25" t="s">
        <v>102</v>
      </c>
      <c r="B519" s="27" t="s">
        <v>27</v>
      </c>
      <c r="C519" s="28">
        <v>-48814.04</v>
      </c>
      <c r="D519" s="25" t="s">
        <v>22</v>
      </c>
    </row>
    <row r="520" spans="1:4" x14ac:dyDescent="0.25">
      <c r="A520" s="25" t="s">
        <v>102</v>
      </c>
      <c r="B520" s="27" t="s">
        <v>27</v>
      </c>
      <c r="C520" s="28">
        <v>-27654.560000000001</v>
      </c>
      <c r="D520" s="25" t="s">
        <v>22</v>
      </c>
    </row>
    <row r="521" spans="1:4" x14ac:dyDescent="0.25">
      <c r="A521" s="25" t="s">
        <v>102</v>
      </c>
      <c r="B521" s="27" t="s">
        <v>27</v>
      </c>
      <c r="C521" s="28">
        <v>-39748.230000000003</v>
      </c>
      <c r="D521" s="25" t="s">
        <v>22</v>
      </c>
    </row>
    <row r="522" spans="1:4" x14ac:dyDescent="0.25">
      <c r="A522" s="25" t="s">
        <v>102</v>
      </c>
      <c r="B522" s="27" t="s">
        <v>27</v>
      </c>
      <c r="C522" s="28">
        <v>-9561.2800000000007</v>
      </c>
      <c r="D522" s="25" t="s">
        <v>22</v>
      </c>
    </row>
    <row r="523" spans="1:4" x14ac:dyDescent="0.25">
      <c r="A523" s="25" t="s">
        <v>102</v>
      </c>
      <c r="B523" s="27" t="s">
        <v>27</v>
      </c>
      <c r="C523" s="28">
        <v>32221.39</v>
      </c>
      <c r="D523" s="25" t="s">
        <v>22</v>
      </c>
    </row>
    <row r="524" spans="1:4" x14ac:dyDescent="0.25">
      <c r="A524" s="25" t="s">
        <v>103</v>
      </c>
      <c r="B524" s="27" t="s">
        <v>27</v>
      </c>
      <c r="C524" s="28">
        <v>-243518.77</v>
      </c>
      <c r="D524" s="25" t="s">
        <v>22</v>
      </c>
    </row>
    <row r="525" spans="1:4" x14ac:dyDescent="0.25">
      <c r="A525" s="25" t="s">
        <v>103</v>
      </c>
      <c r="B525" s="27" t="s">
        <v>27</v>
      </c>
      <c r="C525" s="28">
        <v>-3349.62</v>
      </c>
      <c r="D525" s="25" t="s">
        <v>22</v>
      </c>
    </row>
    <row r="526" spans="1:4" x14ac:dyDescent="0.25">
      <c r="A526" s="25" t="s">
        <v>103</v>
      </c>
      <c r="B526" s="27" t="s">
        <v>27</v>
      </c>
      <c r="C526" s="28">
        <v>-58293.599999999999</v>
      </c>
      <c r="D526" s="25" t="s">
        <v>22</v>
      </c>
    </row>
    <row r="527" spans="1:4" x14ac:dyDescent="0.25">
      <c r="A527" s="25" t="s">
        <v>103</v>
      </c>
      <c r="B527" s="27" t="s">
        <v>27</v>
      </c>
      <c r="C527" s="28">
        <v>-33520.35</v>
      </c>
      <c r="D527" s="25" t="s">
        <v>22</v>
      </c>
    </row>
    <row r="528" spans="1:4" x14ac:dyDescent="0.25">
      <c r="A528" s="25" t="s">
        <v>103</v>
      </c>
      <c r="B528" s="27" t="s">
        <v>27</v>
      </c>
      <c r="C528" s="28">
        <v>-9947.2800000000007</v>
      </c>
      <c r="D528" s="25" t="s">
        <v>22</v>
      </c>
    </row>
    <row r="529" spans="1:4" x14ac:dyDescent="0.25">
      <c r="A529" s="25" t="s">
        <v>103</v>
      </c>
      <c r="B529" s="27" t="s">
        <v>27</v>
      </c>
      <c r="C529" s="28">
        <v>-315.32</v>
      </c>
      <c r="D529" s="25" t="s">
        <v>22</v>
      </c>
    </row>
    <row r="530" spans="1:4" x14ac:dyDescent="0.25">
      <c r="A530" s="25" t="s">
        <v>103</v>
      </c>
      <c r="B530" s="27" t="s">
        <v>27</v>
      </c>
      <c r="C530" s="28">
        <v>-55232.76</v>
      </c>
      <c r="D530" s="25" t="s">
        <v>22</v>
      </c>
    </row>
    <row r="531" spans="1:4" x14ac:dyDescent="0.25">
      <c r="A531" s="25" t="s">
        <v>103</v>
      </c>
      <c r="B531" s="27" t="s">
        <v>27</v>
      </c>
      <c r="C531" s="28">
        <v>-4794.16</v>
      </c>
      <c r="D531" s="25" t="s">
        <v>22</v>
      </c>
    </row>
    <row r="532" spans="1:4" x14ac:dyDescent="0.25">
      <c r="A532" s="25" t="s">
        <v>103</v>
      </c>
      <c r="B532" s="27" t="s">
        <v>27</v>
      </c>
      <c r="C532" s="28">
        <v>-11588.42</v>
      </c>
      <c r="D532" s="25" t="s">
        <v>22</v>
      </c>
    </row>
    <row r="533" spans="1:4" x14ac:dyDescent="0.25">
      <c r="A533" s="25" t="s">
        <v>103</v>
      </c>
      <c r="B533" s="27" t="s">
        <v>27</v>
      </c>
      <c r="C533" s="28">
        <v>-102000.34</v>
      </c>
      <c r="D533" s="25" t="s">
        <v>22</v>
      </c>
    </row>
    <row r="534" spans="1:4" x14ac:dyDescent="0.25">
      <c r="A534" s="25" t="s">
        <v>103</v>
      </c>
      <c r="B534" s="27" t="s">
        <v>27</v>
      </c>
      <c r="C534" s="28">
        <v>-312417.51</v>
      </c>
      <c r="D534" s="25" t="s">
        <v>22</v>
      </c>
    </row>
    <row r="535" spans="1:4" x14ac:dyDescent="0.25">
      <c r="A535" s="25" t="s">
        <v>103</v>
      </c>
      <c r="B535" s="27" t="s">
        <v>27</v>
      </c>
      <c r="C535" s="28">
        <v>-16085.3</v>
      </c>
      <c r="D535" s="25" t="s">
        <v>22</v>
      </c>
    </row>
    <row r="536" spans="1:4" x14ac:dyDescent="0.25">
      <c r="A536" s="25" t="s">
        <v>103</v>
      </c>
      <c r="B536" s="27" t="s">
        <v>27</v>
      </c>
      <c r="C536" s="28">
        <v>-487.58</v>
      </c>
      <c r="D536" s="25" t="s">
        <v>22</v>
      </c>
    </row>
    <row r="537" spans="1:4" x14ac:dyDescent="0.25">
      <c r="A537" s="25" t="s">
        <v>103</v>
      </c>
      <c r="B537" s="27" t="s">
        <v>27</v>
      </c>
      <c r="C537" s="28">
        <v>-9078.48</v>
      </c>
      <c r="D537" s="25" t="s">
        <v>22</v>
      </c>
    </row>
    <row r="538" spans="1:4" x14ac:dyDescent="0.25">
      <c r="A538" s="25" t="s">
        <v>103</v>
      </c>
      <c r="B538" s="27" t="s">
        <v>27</v>
      </c>
      <c r="C538" s="28">
        <v>-11295.34</v>
      </c>
      <c r="D538" s="25" t="s">
        <v>22</v>
      </c>
    </row>
    <row r="539" spans="1:4" x14ac:dyDescent="0.25">
      <c r="A539" s="25" t="s">
        <v>103</v>
      </c>
      <c r="B539" s="27" t="s">
        <v>27</v>
      </c>
      <c r="C539" s="28">
        <v>-30751.78</v>
      </c>
      <c r="D539" s="25" t="s">
        <v>22</v>
      </c>
    </row>
    <row r="540" spans="1:4" x14ac:dyDescent="0.25">
      <c r="A540" s="25" t="s">
        <v>103</v>
      </c>
      <c r="B540" s="27" t="s">
        <v>27</v>
      </c>
      <c r="C540" s="28">
        <v>-762.65</v>
      </c>
      <c r="D540" s="25" t="s">
        <v>22</v>
      </c>
    </row>
    <row r="541" spans="1:4" x14ac:dyDescent="0.25">
      <c r="A541" s="25" t="s">
        <v>103</v>
      </c>
      <c r="B541" s="27" t="s">
        <v>27</v>
      </c>
      <c r="C541" s="28">
        <v>-12049.82</v>
      </c>
      <c r="D541" s="25" t="s">
        <v>22</v>
      </c>
    </row>
    <row r="542" spans="1:4" x14ac:dyDescent="0.25">
      <c r="A542" s="25" t="s">
        <v>103</v>
      </c>
      <c r="B542" s="27" t="s">
        <v>27</v>
      </c>
      <c r="C542" s="28">
        <v>-3039.79</v>
      </c>
      <c r="D542" s="25" t="s">
        <v>22</v>
      </c>
    </row>
    <row r="543" spans="1:4" x14ac:dyDescent="0.25">
      <c r="A543" s="25" t="s">
        <v>103</v>
      </c>
      <c r="B543" s="27" t="s">
        <v>27</v>
      </c>
      <c r="C543" s="28">
        <v>-211466.38</v>
      </c>
      <c r="D543" s="25" t="s">
        <v>22</v>
      </c>
    </row>
    <row r="544" spans="1:4" x14ac:dyDescent="0.25">
      <c r="A544" s="25" t="s">
        <v>103</v>
      </c>
      <c r="B544" s="27" t="s">
        <v>27</v>
      </c>
      <c r="C544" s="28">
        <v>-849.18</v>
      </c>
      <c r="D544" s="25" t="s">
        <v>22</v>
      </c>
    </row>
    <row r="545" spans="1:4" x14ac:dyDescent="0.25">
      <c r="A545" s="25" t="s">
        <v>103</v>
      </c>
      <c r="B545" s="27" t="s">
        <v>27</v>
      </c>
      <c r="C545" s="28">
        <v>-4434.6099999999997</v>
      </c>
      <c r="D545" s="25" t="s">
        <v>22</v>
      </c>
    </row>
    <row r="546" spans="1:4" x14ac:dyDescent="0.25">
      <c r="A546" s="25" t="s">
        <v>103</v>
      </c>
      <c r="B546" s="27" t="s">
        <v>27</v>
      </c>
      <c r="C546" s="28">
        <v>-536.58000000000004</v>
      </c>
      <c r="D546" s="25" t="s">
        <v>22</v>
      </c>
    </row>
    <row r="547" spans="1:4" x14ac:dyDescent="0.25">
      <c r="A547" s="25" t="s">
        <v>103</v>
      </c>
      <c r="B547" s="27" t="s">
        <v>27</v>
      </c>
      <c r="C547" s="28">
        <v>-46.8</v>
      </c>
      <c r="D547" s="25" t="s">
        <v>22</v>
      </c>
    </row>
    <row r="548" spans="1:4" x14ac:dyDescent="0.25">
      <c r="A548" s="25" t="s">
        <v>103</v>
      </c>
      <c r="B548" s="27" t="s">
        <v>27</v>
      </c>
      <c r="C548" s="28">
        <v>-5339.35</v>
      </c>
      <c r="D548" s="25" t="s">
        <v>22</v>
      </c>
    </row>
    <row r="549" spans="1:4" x14ac:dyDescent="0.25">
      <c r="A549" s="25" t="s">
        <v>103</v>
      </c>
      <c r="B549" s="27" t="s">
        <v>27</v>
      </c>
      <c r="C549" s="28">
        <v>-3568.43</v>
      </c>
      <c r="D549" s="25" t="s">
        <v>22</v>
      </c>
    </row>
    <row r="550" spans="1:4" x14ac:dyDescent="0.25">
      <c r="A550" s="25" t="s">
        <v>103</v>
      </c>
      <c r="B550" s="27" t="s">
        <v>27</v>
      </c>
      <c r="C550" s="28">
        <v>-149044.73000000001</v>
      </c>
      <c r="D550" s="25" t="s">
        <v>22</v>
      </c>
    </row>
    <row r="551" spans="1:4" x14ac:dyDescent="0.25">
      <c r="A551" s="25" t="s">
        <v>103</v>
      </c>
      <c r="B551" s="27" t="s">
        <v>27</v>
      </c>
      <c r="C551" s="28">
        <v>-69043.34</v>
      </c>
      <c r="D551" s="25" t="s">
        <v>22</v>
      </c>
    </row>
    <row r="552" spans="1:4" x14ac:dyDescent="0.25">
      <c r="A552" s="25" t="s">
        <v>103</v>
      </c>
      <c r="B552" s="27" t="s">
        <v>27</v>
      </c>
      <c r="C552" s="28">
        <v>-3248.43</v>
      </c>
      <c r="D552" s="25" t="s">
        <v>22</v>
      </c>
    </row>
    <row r="553" spans="1:4" x14ac:dyDescent="0.25">
      <c r="A553" s="25" t="s">
        <v>103</v>
      </c>
      <c r="B553" s="27" t="s">
        <v>27</v>
      </c>
      <c r="C553" s="28">
        <v>-21877.23</v>
      </c>
      <c r="D553" s="25" t="s">
        <v>22</v>
      </c>
    </row>
    <row r="554" spans="1:4" x14ac:dyDescent="0.25">
      <c r="A554" s="25" t="s">
        <v>103</v>
      </c>
      <c r="B554" s="27" t="s">
        <v>27</v>
      </c>
      <c r="C554" s="28">
        <v>-17619.48</v>
      </c>
      <c r="D554" s="25" t="s">
        <v>22</v>
      </c>
    </row>
    <row r="555" spans="1:4" x14ac:dyDescent="0.25">
      <c r="A555" s="25" t="s">
        <v>103</v>
      </c>
      <c r="B555" s="27" t="s">
        <v>27</v>
      </c>
      <c r="C555" s="28">
        <v>-1139.78</v>
      </c>
      <c r="D555" s="25" t="s">
        <v>22</v>
      </c>
    </row>
    <row r="556" spans="1:4" x14ac:dyDescent="0.25">
      <c r="A556" s="25" t="s">
        <v>103</v>
      </c>
      <c r="B556" s="27" t="s">
        <v>27</v>
      </c>
      <c r="C556" s="28">
        <v>-3240.54</v>
      </c>
      <c r="D556" s="25" t="s">
        <v>22</v>
      </c>
    </row>
    <row r="557" spans="1:4" x14ac:dyDescent="0.25">
      <c r="A557" s="25" t="s">
        <v>103</v>
      </c>
      <c r="B557" s="27" t="s">
        <v>27</v>
      </c>
      <c r="C557" s="28">
        <v>-3620.21</v>
      </c>
      <c r="D557" s="25" t="s">
        <v>22</v>
      </c>
    </row>
    <row r="558" spans="1:4" x14ac:dyDescent="0.25">
      <c r="A558" s="25" t="s">
        <v>103</v>
      </c>
      <c r="B558" s="27" t="s">
        <v>27</v>
      </c>
      <c r="C558" s="28">
        <v>-536.26</v>
      </c>
      <c r="D558" s="25" t="s">
        <v>22</v>
      </c>
    </row>
    <row r="559" spans="1:4" x14ac:dyDescent="0.25">
      <c r="A559" s="25" t="s">
        <v>103</v>
      </c>
      <c r="B559" s="27" t="s">
        <v>27</v>
      </c>
      <c r="C559" s="28">
        <v>-1313.54</v>
      </c>
      <c r="D559" s="25" t="s">
        <v>22</v>
      </c>
    </row>
    <row r="560" spans="1:4" x14ac:dyDescent="0.25">
      <c r="A560" s="25" t="s">
        <v>103</v>
      </c>
      <c r="B560" s="27" t="s">
        <v>27</v>
      </c>
      <c r="C560" s="28">
        <v>-83.4</v>
      </c>
      <c r="D560" s="25" t="s">
        <v>22</v>
      </c>
    </row>
    <row r="561" spans="1:4" x14ac:dyDescent="0.25">
      <c r="A561" s="25" t="s">
        <v>103</v>
      </c>
      <c r="B561" s="27" t="s">
        <v>27</v>
      </c>
      <c r="C561" s="28">
        <v>-16396.97</v>
      </c>
      <c r="D561" s="25" t="s">
        <v>22</v>
      </c>
    </row>
    <row r="562" spans="1:4" x14ac:dyDescent="0.25">
      <c r="A562" s="25" t="s">
        <v>103</v>
      </c>
      <c r="B562" s="27" t="s">
        <v>27</v>
      </c>
      <c r="C562" s="28">
        <v>-278.45</v>
      </c>
      <c r="D562" s="25" t="s">
        <v>22</v>
      </c>
    </row>
    <row r="563" spans="1:4" x14ac:dyDescent="0.25">
      <c r="A563" s="25" t="s">
        <v>103</v>
      </c>
      <c r="B563" s="27" t="s">
        <v>27</v>
      </c>
      <c r="C563" s="28">
        <v>-14102.32</v>
      </c>
      <c r="D563" s="25" t="s">
        <v>22</v>
      </c>
    </row>
    <row r="564" spans="1:4" x14ac:dyDescent="0.25">
      <c r="A564" s="25" t="s">
        <v>103</v>
      </c>
      <c r="B564" s="27" t="s">
        <v>27</v>
      </c>
      <c r="C564" s="28">
        <v>-13176.96</v>
      </c>
      <c r="D564" s="25" t="s">
        <v>22</v>
      </c>
    </row>
    <row r="565" spans="1:4" x14ac:dyDescent="0.25">
      <c r="A565" s="25" t="s">
        <v>103</v>
      </c>
      <c r="B565" s="27" t="s">
        <v>27</v>
      </c>
      <c r="C565" s="28">
        <v>-12131.6</v>
      </c>
      <c r="D565" s="25" t="s">
        <v>22</v>
      </c>
    </row>
    <row r="566" spans="1:4" x14ac:dyDescent="0.25">
      <c r="A566" s="25" t="s">
        <v>103</v>
      </c>
      <c r="B566" s="27" t="s">
        <v>27</v>
      </c>
      <c r="C566" s="28">
        <v>-56.55</v>
      </c>
      <c r="D566" s="25" t="s">
        <v>22</v>
      </c>
    </row>
    <row r="567" spans="1:4" x14ac:dyDescent="0.25">
      <c r="A567" s="25" t="s">
        <v>103</v>
      </c>
      <c r="B567" s="27" t="s">
        <v>27</v>
      </c>
      <c r="C567" s="28">
        <v>-469.88</v>
      </c>
      <c r="D567" s="25" t="s">
        <v>22</v>
      </c>
    </row>
    <row r="568" spans="1:4" x14ac:dyDescent="0.25">
      <c r="A568" s="25" t="s">
        <v>103</v>
      </c>
      <c r="B568" s="27" t="s">
        <v>27</v>
      </c>
      <c r="C568" s="28">
        <v>-302.91000000000003</v>
      </c>
      <c r="D568" s="25" t="s">
        <v>22</v>
      </c>
    </row>
    <row r="569" spans="1:4" x14ac:dyDescent="0.25">
      <c r="A569" s="25" t="s">
        <v>103</v>
      </c>
      <c r="B569" s="27" t="s">
        <v>27</v>
      </c>
      <c r="C569" s="28">
        <v>-127.73</v>
      </c>
      <c r="D569" s="25" t="s">
        <v>22</v>
      </c>
    </row>
    <row r="570" spans="1:4" x14ac:dyDescent="0.25">
      <c r="A570" s="25" t="s">
        <v>103</v>
      </c>
      <c r="B570" s="27" t="s">
        <v>27</v>
      </c>
      <c r="C570" s="28">
        <v>-98.81</v>
      </c>
      <c r="D570" s="25" t="s">
        <v>22</v>
      </c>
    </row>
    <row r="571" spans="1:4" x14ac:dyDescent="0.25">
      <c r="A571" s="25" t="s">
        <v>103</v>
      </c>
      <c r="B571" s="27" t="s">
        <v>27</v>
      </c>
      <c r="C571" s="28">
        <v>-140.4</v>
      </c>
      <c r="D571" s="25" t="s">
        <v>22</v>
      </c>
    </row>
    <row r="572" spans="1:4" x14ac:dyDescent="0.25">
      <c r="A572" s="25" t="s">
        <v>103</v>
      </c>
      <c r="B572" s="27" t="s">
        <v>27</v>
      </c>
      <c r="C572" s="28">
        <v>-38148.21</v>
      </c>
      <c r="D572" s="25" t="s">
        <v>22</v>
      </c>
    </row>
    <row r="573" spans="1:4" x14ac:dyDescent="0.25">
      <c r="A573" s="25" t="s">
        <v>103</v>
      </c>
      <c r="B573" s="27" t="s">
        <v>27</v>
      </c>
      <c r="C573" s="28">
        <v>-3603.88</v>
      </c>
      <c r="D573" s="25" t="s">
        <v>22</v>
      </c>
    </row>
    <row r="574" spans="1:4" x14ac:dyDescent="0.25">
      <c r="A574" s="25" t="s">
        <v>103</v>
      </c>
      <c r="B574" s="27" t="s">
        <v>27</v>
      </c>
      <c r="C574" s="28">
        <v>-23.4</v>
      </c>
      <c r="D574" s="25" t="s">
        <v>22</v>
      </c>
    </row>
    <row r="575" spans="1:4" x14ac:dyDescent="0.25">
      <c r="A575" s="25" t="s">
        <v>103</v>
      </c>
      <c r="B575" s="27" t="s">
        <v>27</v>
      </c>
      <c r="C575" s="28">
        <v>-327.60000000000002</v>
      </c>
      <c r="D575" s="25" t="s">
        <v>22</v>
      </c>
    </row>
    <row r="576" spans="1:4" x14ac:dyDescent="0.25">
      <c r="A576" s="25" t="s">
        <v>103</v>
      </c>
      <c r="B576" s="27" t="s">
        <v>27</v>
      </c>
      <c r="C576" s="28">
        <v>-4626.03</v>
      </c>
      <c r="D576" s="25" t="s">
        <v>22</v>
      </c>
    </row>
    <row r="577" spans="1:4" x14ac:dyDescent="0.25">
      <c r="A577" s="25" t="s">
        <v>103</v>
      </c>
      <c r="B577" s="27" t="s">
        <v>27</v>
      </c>
      <c r="C577" s="28">
        <v>-116.94</v>
      </c>
      <c r="D577" s="25" t="s">
        <v>22</v>
      </c>
    </row>
    <row r="578" spans="1:4" x14ac:dyDescent="0.25">
      <c r="A578" s="25" t="s">
        <v>103</v>
      </c>
      <c r="B578" s="27" t="s">
        <v>27</v>
      </c>
      <c r="C578" s="28">
        <v>-518.84</v>
      </c>
      <c r="D578" s="25" t="s">
        <v>22</v>
      </c>
    </row>
    <row r="579" spans="1:4" x14ac:dyDescent="0.25">
      <c r="A579" s="25" t="s">
        <v>103</v>
      </c>
      <c r="B579" s="27" t="s">
        <v>27</v>
      </c>
      <c r="C579" s="28">
        <v>-198.32</v>
      </c>
      <c r="D579" s="25" t="s">
        <v>22</v>
      </c>
    </row>
    <row r="580" spans="1:4" x14ac:dyDescent="0.25">
      <c r="A580" s="25" t="s">
        <v>103</v>
      </c>
      <c r="B580" s="27" t="s">
        <v>27</v>
      </c>
      <c r="C580" s="28">
        <v>-70.2</v>
      </c>
      <c r="D580" s="25" t="s">
        <v>22</v>
      </c>
    </row>
    <row r="581" spans="1:4" x14ac:dyDescent="0.25">
      <c r="A581" s="25" t="s">
        <v>103</v>
      </c>
      <c r="B581" s="27" t="s">
        <v>27</v>
      </c>
      <c r="C581" s="28">
        <v>-85.54</v>
      </c>
      <c r="D581" s="25" t="s">
        <v>22</v>
      </c>
    </row>
    <row r="582" spans="1:4" x14ac:dyDescent="0.25">
      <c r="A582" s="25" t="s">
        <v>103</v>
      </c>
      <c r="B582" s="27" t="s">
        <v>27</v>
      </c>
      <c r="C582" s="28">
        <v>-93.6</v>
      </c>
      <c r="D582" s="25" t="s">
        <v>22</v>
      </c>
    </row>
    <row r="583" spans="1:4" x14ac:dyDescent="0.25">
      <c r="A583" s="25" t="s">
        <v>103</v>
      </c>
      <c r="B583" s="27" t="s">
        <v>27</v>
      </c>
      <c r="C583" s="28">
        <v>-216446.3</v>
      </c>
      <c r="D583" s="25" t="s">
        <v>22</v>
      </c>
    </row>
    <row r="584" spans="1:4" x14ac:dyDescent="0.25">
      <c r="A584" s="25" t="s">
        <v>103</v>
      </c>
      <c r="B584" s="27" t="s">
        <v>27</v>
      </c>
      <c r="C584" s="28">
        <v>4587.13</v>
      </c>
      <c r="D584" s="25" t="s">
        <v>22</v>
      </c>
    </row>
    <row r="585" spans="1:4" x14ac:dyDescent="0.25">
      <c r="A585" s="25" t="s">
        <v>103</v>
      </c>
      <c r="B585" s="27" t="s">
        <v>27</v>
      </c>
      <c r="C585" s="28">
        <v>1721.14</v>
      </c>
      <c r="D585" s="25" t="s">
        <v>22</v>
      </c>
    </row>
    <row r="586" spans="1:4" x14ac:dyDescent="0.25">
      <c r="A586" s="25" t="s">
        <v>103</v>
      </c>
      <c r="B586" s="27" t="s">
        <v>27</v>
      </c>
      <c r="C586" s="28">
        <v>-60991.64</v>
      </c>
      <c r="D586" s="25" t="s">
        <v>22</v>
      </c>
    </row>
    <row r="587" spans="1:4" x14ac:dyDescent="0.25">
      <c r="A587" s="25" t="s">
        <v>103</v>
      </c>
      <c r="B587" s="27" t="s">
        <v>27</v>
      </c>
      <c r="C587" s="28">
        <v>2338.41</v>
      </c>
      <c r="D587" s="25" t="s">
        <v>22</v>
      </c>
    </row>
    <row r="588" spans="1:4" x14ac:dyDescent="0.25">
      <c r="A588" s="25" t="s">
        <v>103</v>
      </c>
      <c r="B588" s="27" t="s">
        <v>27</v>
      </c>
      <c r="C588" s="28">
        <v>-2480.96</v>
      </c>
      <c r="D588" s="25" t="s">
        <v>22</v>
      </c>
    </row>
    <row r="589" spans="1:4" x14ac:dyDescent="0.25">
      <c r="A589" s="25" t="s">
        <v>104</v>
      </c>
      <c r="B589" s="27" t="s">
        <v>27</v>
      </c>
      <c r="C589" s="28">
        <v>-388698.55</v>
      </c>
      <c r="D589" s="25" t="s">
        <v>22</v>
      </c>
    </row>
    <row r="590" spans="1:4" x14ac:dyDescent="0.25">
      <c r="A590" s="25" t="s">
        <v>104</v>
      </c>
      <c r="B590" s="27" t="s">
        <v>27</v>
      </c>
      <c r="C590" s="28">
        <v>-111179.66</v>
      </c>
      <c r="D590" s="25" t="s">
        <v>22</v>
      </c>
    </row>
    <row r="591" spans="1:4" x14ac:dyDescent="0.25">
      <c r="A591" s="25" t="s">
        <v>104</v>
      </c>
      <c r="B591" s="27" t="s">
        <v>27</v>
      </c>
      <c r="C591" s="28">
        <v>-103913.17</v>
      </c>
      <c r="D591" s="25" t="s">
        <v>22</v>
      </c>
    </row>
    <row r="592" spans="1:4" x14ac:dyDescent="0.25">
      <c r="A592" s="25" t="s">
        <v>105</v>
      </c>
      <c r="B592" s="27" t="s">
        <v>27</v>
      </c>
      <c r="C592" s="28">
        <v>-91893806.900000006</v>
      </c>
      <c r="D592" s="25" t="s">
        <v>22</v>
      </c>
    </row>
    <row r="593" spans="1:4" x14ac:dyDescent="0.25">
      <c r="A593" s="25" t="s">
        <v>105</v>
      </c>
      <c r="B593" s="27" t="s">
        <v>27</v>
      </c>
      <c r="C593" s="28">
        <v>-8830512.8100000005</v>
      </c>
      <c r="D593" s="25" t="s">
        <v>22</v>
      </c>
    </row>
    <row r="594" spans="1:4" x14ac:dyDescent="0.25">
      <c r="A594" s="25" t="s">
        <v>105</v>
      </c>
      <c r="B594" s="27" t="s">
        <v>27</v>
      </c>
      <c r="C594" s="28">
        <v>-4811722.79</v>
      </c>
      <c r="D594" s="25" t="s">
        <v>22</v>
      </c>
    </row>
    <row r="595" spans="1:4" x14ac:dyDescent="0.25">
      <c r="A595" s="25" t="s">
        <v>105</v>
      </c>
      <c r="B595" s="27" t="s">
        <v>27</v>
      </c>
      <c r="C595" s="28">
        <v>-31562834.699999999</v>
      </c>
      <c r="D595" s="25" t="s">
        <v>22</v>
      </c>
    </row>
    <row r="596" spans="1:4" x14ac:dyDescent="0.25">
      <c r="A596" s="25" t="s">
        <v>105</v>
      </c>
      <c r="B596" s="27" t="s">
        <v>27</v>
      </c>
      <c r="C596" s="28">
        <v>-4343880.93</v>
      </c>
      <c r="D596" s="25" t="s">
        <v>22</v>
      </c>
    </row>
    <row r="597" spans="1:4" x14ac:dyDescent="0.25">
      <c r="A597" s="25" t="s">
        <v>105</v>
      </c>
      <c r="B597" s="27" t="s">
        <v>27</v>
      </c>
      <c r="C597" s="28">
        <v>-702579.8</v>
      </c>
      <c r="D597" s="25" t="s">
        <v>22</v>
      </c>
    </row>
    <row r="598" spans="1:4" x14ac:dyDescent="0.25">
      <c r="A598" s="25" t="s">
        <v>105</v>
      </c>
      <c r="B598" s="27" t="s">
        <v>27</v>
      </c>
      <c r="C598" s="28">
        <v>-17644600.780000001</v>
      </c>
      <c r="D598" s="25" t="s">
        <v>22</v>
      </c>
    </row>
    <row r="599" spans="1:4" x14ac:dyDescent="0.25">
      <c r="A599" s="25" t="s">
        <v>105</v>
      </c>
      <c r="B599" s="27" t="s">
        <v>27</v>
      </c>
      <c r="C599" s="28">
        <v>-3719801.55</v>
      </c>
      <c r="D599" s="25" t="s">
        <v>22</v>
      </c>
    </row>
    <row r="600" spans="1:4" x14ac:dyDescent="0.25">
      <c r="A600" s="25" t="s">
        <v>105</v>
      </c>
      <c r="B600" s="27" t="s">
        <v>27</v>
      </c>
      <c r="C600" s="28">
        <v>-10155860.08</v>
      </c>
      <c r="D600" s="25" t="s">
        <v>22</v>
      </c>
    </row>
    <row r="601" spans="1:4" x14ac:dyDescent="0.25">
      <c r="A601" s="25" t="s">
        <v>105</v>
      </c>
      <c r="B601" s="27" t="s">
        <v>27</v>
      </c>
      <c r="C601" s="28">
        <v>-2854761.79</v>
      </c>
      <c r="D601" s="25" t="s">
        <v>22</v>
      </c>
    </row>
    <row r="602" spans="1:4" x14ac:dyDescent="0.25">
      <c r="A602" s="25" t="s">
        <v>105</v>
      </c>
      <c r="B602" s="27" t="s">
        <v>27</v>
      </c>
      <c r="C602" s="28">
        <v>-2785290.8</v>
      </c>
      <c r="D602" s="25" t="s">
        <v>22</v>
      </c>
    </row>
    <row r="603" spans="1:4" x14ac:dyDescent="0.25">
      <c r="A603" s="25" t="s">
        <v>105</v>
      </c>
      <c r="B603" s="27" t="s">
        <v>27</v>
      </c>
      <c r="C603" s="28">
        <v>-1306694.1200000001</v>
      </c>
      <c r="D603" s="25" t="s">
        <v>22</v>
      </c>
    </row>
    <row r="604" spans="1:4" x14ac:dyDescent="0.25">
      <c r="A604" s="25" t="s">
        <v>105</v>
      </c>
      <c r="B604" s="27" t="s">
        <v>27</v>
      </c>
      <c r="C604" s="28">
        <v>-6725907.4000000004</v>
      </c>
      <c r="D604" s="25" t="s">
        <v>22</v>
      </c>
    </row>
    <row r="605" spans="1:4" x14ac:dyDescent="0.25">
      <c r="A605" s="25" t="s">
        <v>105</v>
      </c>
      <c r="B605" s="27" t="s">
        <v>27</v>
      </c>
      <c r="C605" s="28">
        <v>-166830.96</v>
      </c>
      <c r="D605" s="25" t="s">
        <v>22</v>
      </c>
    </row>
    <row r="606" spans="1:4" x14ac:dyDescent="0.25">
      <c r="A606" s="25" t="s">
        <v>105</v>
      </c>
      <c r="B606" s="27" t="s">
        <v>27</v>
      </c>
      <c r="C606" s="28">
        <v>-35063072.960000001</v>
      </c>
      <c r="D606" s="25" t="s">
        <v>22</v>
      </c>
    </row>
    <row r="607" spans="1:4" x14ac:dyDescent="0.25">
      <c r="A607" s="25" t="s">
        <v>105</v>
      </c>
      <c r="B607" s="27" t="s">
        <v>27</v>
      </c>
      <c r="C607" s="28">
        <v>-5630074.7000000002</v>
      </c>
      <c r="D607" s="25" t="s">
        <v>22</v>
      </c>
    </row>
    <row r="608" spans="1:4" x14ac:dyDescent="0.25">
      <c r="A608" s="25" t="s">
        <v>105</v>
      </c>
      <c r="B608" s="27" t="s">
        <v>27</v>
      </c>
      <c r="C608" s="28">
        <v>-15087808.970000001</v>
      </c>
      <c r="D608" s="25" t="s">
        <v>22</v>
      </c>
    </row>
    <row r="609" spans="1:4" x14ac:dyDescent="0.25">
      <c r="A609" s="25" t="s">
        <v>105</v>
      </c>
      <c r="B609" s="27" t="s">
        <v>27</v>
      </c>
      <c r="C609" s="28">
        <v>-24291789.120000001</v>
      </c>
      <c r="D609" s="25" t="s">
        <v>22</v>
      </c>
    </row>
    <row r="610" spans="1:4" x14ac:dyDescent="0.25">
      <c r="A610" s="25" t="s">
        <v>105</v>
      </c>
      <c r="B610" s="27" t="s">
        <v>27</v>
      </c>
      <c r="C610" s="28">
        <v>-7120847.3799999999</v>
      </c>
      <c r="D610" s="25" t="s">
        <v>22</v>
      </c>
    </row>
    <row r="611" spans="1:4" x14ac:dyDescent="0.25">
      <c r="A611" s="25" t="s">
        <v>105</v>
      </c>
      <c r="B611" s="27" t="s">
        <v>27</v>
      </c>
      <c r="C611" s="28">
        <v>-24369602.82</v>
      </c>
      <c r="D611" s="25" t="s">
        <v>22</v>
      </c>
    </row>
    <row r="612" spans="1:4" x14ac:dyDescent="0.25">
      <c r="A612" s="25" t="s">
        <v>105</v>
      </c>
      <c r="B612" s="27" t="s">
        <v>27</v>
      </c>
      <c r="C612" s="28">
        <v>-15750936.49</v>
      </c>
      <c r="D612" s="25" t="s">
        <v>22</v>
      </c>
    </row>
    <row r="613" spans="1:4" x14ac:dyDescent="0.25">
      <c r="A613" s="25" t="s">
        <v>105</v>
      </c>
      <c r="B613" s="27" t="s">
        <v>27</v>
      </c>
      <c r="C613" s="28">
        <v>-16383476.08</v>
      </c>
      <c r="D613" s="25" t="s">
        <v>22</v>
      </c>
    </row>
    <row r="614" spans="1:4" x14ac:dyDescent="0.25">
      <c r="A614" s="25" t="s">
        <v>105</v>
      </c>
      <c r="B614" s="27" t="s">
        <v>27</v>
      </c>
      <c r="C614" s="28">
        <v>-17057488.039999999</v>
      </c>
      <c r="D614" s="25" t="s">
        <v>22</v>
      </c>
    </row>
    <row r="615" spans="1:4" x14ac:dyDescent="0.25">
      <c r="A615" s="25" t="s">
        <v>105</v>
      </c>
      <c r="B615" s="27" t="s">
        <v>27</v>
      </c>
      <c r="C615" s="28">
        <v>-34545723.439999998</v>
      </c>
      <c r="D615" s="25" t="s">
        <v>22</v>
      </c>
    </row>
    <row r="616" spans="1:4" x14ac:dyDescent="0.25">
      <c r="A616" s="25" t="s">
        <v>105</v>
      </c>
      <c r="B616" s="27" t="s">
        <v>27</v>
      </c>
      <c r="C616" s="28">
        <v>-352411.15</v>
      </c>
      <c r="D616" s="25" t="s">
        <v>22</v>
      </c>
    </row>
    <row r="617" spans="1:4" x14ac:dyDescent="0.25">
      <c r="A617" s="25" t="s">
        <v>105</v>
      </c>
      <c r="B617" s="27" t="s">
        <v>27</v>
      </c>
      <c r="C617" s="28">
        <v>-50350509.130000003</v>
      </c>
      <c r="D617" s="25" t="s">
        <v>22</v>
      </c>
    </row>
    <row r="618" spans="1:4" x14ac:dyDescent="0.25">
      <c r="A618" s="25" t="s">
        <v>105</v>
      </c>
      <c r="B618" s="27" t="s">
        <v>27</v>
      </c>
      <c r="C618" s="28">
        <v>-14766262.140000001</v>
      </c>
      <c r="D618" s="25" t="s">
        <v>22</v>
      </c>
    </row>
    <row r="619" spans="1:4" x14ac:dyDescent="0.25">
      <c r="A619" s="25" t="s">
        <v>105</v>
      </c>
      <c r="B619" s="27" t="s">
        <v>27</v>
      </c>
      <c r="C619" s="28">
        <v>-6252531.5099999998</v>
      </c>
      <c r="D619" s="25" t="s">
        <v>22</v>
      </c>
    </row>
    <row r="620" spans="1:4" x14ac:dyDescent="0.25">
      <c r="A620" s="25" t="s">
        <v>105</v>
      </c>
      <c r="B620" s="27" t="s">
        <v>27</v>
      </c>
      <c r="C620" s="28">
        <v>-14692099.49</v>
      </c>
      <c r="D620" s="25" t="s">
        <v>22</v>
      </c>
    </row>
    <row r="621" spans="1:4" x14ac:dyDescent="0.25">
      <c r="A621" s="25" t="s">
        <v>105</v>
      </c>
      <c r="B621" s="27" t="s">
        <v>27</v>
      </c>
      <c r="C621" s="28">
        <v>-24819858.699999999</v>
      </c>
      <c r="D621" s="25" t="s">
        <v>22</v>
      </c>
    </row>
    <row r="622" spans="1:4" x14ac:dyDescent="0.25">
      <c r="A622" s="25" t="s">
        <v>105</v>
      </c>
      <c r="B622" s="27" t="s">
        <v>27</v>
      </c>
      <c r="C622" s="28">
        <v>-42947535.460000001</v>
      </c>
      <c r="D622" s="25" t="s">
        <v>22</v>
      </c>
    </row>
    <row r="623" spans="1:4" x14ac:dyDescent="0.25">
      <c r="A623" s="25" t="s">
        <v>105</v>
      </c>
      <c r="B623" s="27" t="s">
        <v>27</v>
      </c>
      <c r="C623" s="28">
        <v>-125851118.55</v>
      </c>
      <c r="D623" s="25" t="s">
        <v>22</v>
      </c>
    </row>
    <row r="624" spans="1:4" x14ac:dyDescent="0.25">
      <c r="A624" s="25" t="s">
        <v>105</v>
      </c>
      <c r="B624" s="27" t="s">
        <v>27</v>
      </c>
      <c r="C624" s="28">
        <v>-33682730.799999997</v>
      </c>
      <c r="D624" s="25" t="s">
        <v>22</v>
      </c>
    </row>
    <row r="625" spans="1:4" x14ac:dyDescent="0.25">
      <c r="A625" s="25" t="s">
        <v>105</v>
      </c>
      <c r="B625" s="27" t="s">
        <v>27</v>
      </c>
      <c r="C625" s="28">
        <v>-1002666.83</v>
      </c>
      <c r="D625" s="25" t="s">
        <v>22</v>
      </c>
    </row>
    <row r="626" spans="1:4" x14ac:dyDescent="0.25">
      <c r="A626" s="25" t="s">
        <v>105</v>
      </c>
      <c r="B626" s="27" t="s">
        <v>27</v>
      </c>
      <c r="C626" s="28">
        <v>-18138322.84</v>
      </c>
      <c r="D626" s="25" t="s">
        <v>22</v>
      </c>
    </row>
    <row r="627" spans="1:4" x14ac:dyDescent="0.25">
      <c r="A627" s="25" t="s">
        <v>105</v>
      </c>
      <c r="B627" s="27" t="s">
        <v>27</v>
      </c>
      <c r="C627" s="28">
        <v>-8993640.5600000005</v>
      </c>
      <c r="D627" s="25" t="s">
        <v>22</v>
      </c>
    </row>
    <row r="628" spans="1:4" x14ac:dyDescent="0.25">
      <c r="A628" s="25" t="s">
        <v>105</v>
      </c>
      <c r="B628" s="27" t="s">
        <v>27</v>
      </c>
      <c r="C628" s="28">
        <v>-1875498.7</v>
      </c>
      <c r="D628" s="25" t="s">
        <v>22</v>
      </c>
    </row>
    <row r="629" spans="1:4" x14ac:dyDescent="0.25">
      <c r="A629" s="25" t="s">
        <v>105</v>
      </c>
      <c r="B629" s="27" t="s">
        <v>27</v>
      </c>
      <c r="C629" s="28">
        <v>-5026466.6500000004</v>
      </c>
      <c r="D629" s="25" t="s">
        <v>22</v>
      </c>
    </row>
    <row r="630" spans="1:4" x14ac:dyDescent="0.25">
      <c r="A630" s="25" t="s">
        <v>105</v>
      </c>
      <c r="B630" s="27" t="s">
        <v>27</v>
      </c>
      <c r="C630" s="28">
        <v>-2320993.9300000002</v>
      </c>
      <c r="D630" s="25" t="s">
        <v>22</v>
      </c>
    </row>
    <row r="631" spans="1:4" x14ac:dyDescent="0.25">
      <c r="A631" s="25" t="s">
        <v>105</v>
      </c>
      <c r="B631" s="27" t="s">
        <v>27</v>
      </c>
      <c r="C631" s="28">
        <v>-39434423.909999996</v>
      </c>
      <c r="D631" s="25" t="s">
        <v>22</v>
      </c>
    </row>
    <row r="632" spans="1:4" x14ac:dyDescent="0.25">
      <c r="A632" s="25" t="s">
        <v>105</v>
      </c>
      <c r="B632" s="27" t="s">
        <v>27</v>
      </c>
      <c r="C632" s="28">
        <v>-8536176.4399999995</v>
      </c>
      <c r="D632" s="25" t="s">
        <v>22</v>
      </c>
    </row>
    <row r="633" spans="1:4" x14ac:dyDescent="0.25">
      <c r="A633" s="25" t="s">
        <v>105</v>
      </c>
      <c r="B633" s="27" t="s">
        <v>27</v>
      </c>
      <c r="C633" s="28">
        <v>-14400789.84</v>
      </c>
      <c r="D633" s="25" t="s">
        <v>22</v>
      </c>
    </row>
    <row r="634" spans="1:4" x14ac:dyDescent="0.25">
      <c r="A634" s="25" t="s">
        <v>105</v>
      </c>
      <c r="B634" s="27" t="s">
        <v>27</v>
      </c>
      <c r="C634" s="28">
        <v>-22306095.079999998</v>
      </c>
      <c r="D634" s="25" t="s">
        <v>22</v>
      </c>
    </row>
    <row r="635" spans="1:4" x14ac:dyDescent="0.25">
      <c r="A635" s="25" t="s">
        <v>105</v>
      </c>
      <c r="B635" s="27" t="s">
        <v>27</v>
      </c>
      <c r="C635" s="28">
        <v>-531312.17000000004</v>
      </c>
      <c r="D635" s="25" t="s">
        <v>22</v>
      </c>
    </row>
    <row r="636" spans="1:4" x14ac:dyDescent="0.25">
      <c r="A636" s="25" t="s">
        <v>105</v>
      </c>
      <c r="B636" s="27" t="s">
        <v>27</v>
      </c>
      <c r="C636" s="28">
        <v>-4431723.4400000004</v>
      </c>
      <c r="D636" s="25" t="s">
        <v>22</v>
      </c>
    </row>
    <row r="637" spans="1:4" x14ac:dyDescent="0.25">
      <c r="A637" s="25" t="s">
        <v>105</v>
      </c>
      <c r="B637" s="27" t="s">
        <v>27</v>
      </c>
      <c r="C637" s="28">
        <v>-9832799.6400000006</v>
      </c>
      <c r="D637" s="25" t="s">
        <v>22</v>
      </c>
    </row>
    <row r="638" spans="1:4" x14ac:dyDescent="0.25">
      <c r="A638" s="25" t="s">
        <v>105</v>
      </c>
      <c r="B638" s="27" t="s">
        <v>27</v>
      </c>
      <c r="C638" s="28">
        <v>-2488835.4</v>
      </c>
      <c r="D638" s="25" t="s">
        <v>22</v>
      </c>
    </row>
    <row r="639" spans="1:4" x14ac:dyDescent="0.25">
      <c r="A639" s="25" t="s">
        <v>105</v>
      </c>
      <c r="B639" s="27" t="s">
        <v>27</v>
      </c>
      <c r="C639" s="28">
        <v>-333896.69</v>
      </c>
      <c r="D639" s="25" t="s">
        <v>22</v>
      </c>
    </row>
    <row r="640" spans="1:4" x14ac:dyDescent="0.25">
      <c r="A640" s="25" t="s">
        <v>105</v>
      </c>
      <c r="B640" s="27" t="s">
        <v>27</v>
      </c>
      <c r="C640" s="28">
        <v>-1355985.54</v>
      </c>
      <c r="D640" s="25" t="s">
        <v>22</v>
      </c>
    </row>
    <row r="641" spans="1:4" x14ac:dyDescent="0.25">
      <c r="A641" s="25" t="s">
        <v>105</v>
      </c>
      <c r="B641" s="27" t="s">
        <v>27</v>
      </c>
      <c r="C641" s="28">
        <v>-3999669.43</v>
      </c>
      <c r="D641" s="25" t="s">
        <v>22</v>
      </c>
    </row>
    <row r="642" spans="1:4" x14ac:dyDescent="0.25">
      <c r="A642" s="25" t="s">
        <v>105</v>
      </c>
      <c r="B642" s="27" t="s">
        <v>27</v>
      </c>
      <c r="C642" s="28">
        <v>-4788284.51</v>
      </c>
      <c r="D642" s="25" t="s">
        <v>22</v>
      </c>
    </row>
    <row r="643" spans="1:4" x14ac:dyDescent="0.25">
      <c r="A643" s="25" t="s">
        <v>105</v>
      </c>
      <c r="B643" s="27" t="s">
        <v>27</v>
      </c>
      <c r="C643" s="28">
        <v>-1137066.57</v>
      </c>
      <c r="D643" s="25" t="s">
        <v>22</v>
      </c>
    </row>
    <row r="644" spans="1:4" x14ac:dyDescent="0.25">
      <c r="A644" s="25" t="s">
        <v>105</v>
      </c>
      <c r="B644" s="27" t="s">
        <v>27</v>
      </c>
      <c r="C644" s="28">
        <v>-19888759.940000001</v>
      </c>
      <c r="D644" s="25" t="s">
        <v>22</v>
      </c>
    </row>
    <row r="645" spans="1:4" x14ac:dyDescent="0.25">
      <c r="A645" s="25" t="s">
        <v>105</v>
      </c>
      <c r="B645" s="27" t="s">
        <v>27</v>
      </c>
      <c r="C645" s="28">
        <v>-526873.17000000004</v>
      </c>
      <c r="D645" s="25" t="s">
        <v>22</v>
      </c>
    </row>
    <row r="646" spans="1:4" x14ac:dyDescent="0.25">
      <c r="A646" s="25" t="s">
        <v>105</v>
      </c>
      <c r="B646" s="27" t="s">
        <v>27</v>
      </c>
      <c r="C646" s="28">
        <v>-22633688.449999999</v>
      </c>
      <c r="D646" s="25" t="s">
        <v>22</v>
      </c>
    </row>
    <row r="647" spans="1:4" x14ac:dyDescent="0.25">
      <c r="A647" s="25" t="s">
        <v>105</v>
      </c>
      <c r="B647" s="27" t="s">
        <v>27</v>
      </c>
      <c r="C647" s="28">
        <v>-134749.60999999999</v>
      </c>
      <c r="D647" s="25" t="s">
        <v>22</v>
      </c>
    </row>
    <row r="648" spans="1:4" x14ac:dyDescent="0.25">
      <c r="A648" s="25" t="s">
        <v>105</v>
      </c>
      <c r="B648" s="27" t="s">
        <v>27</v>
      </c>
      <c r="C648" s="28">
        <v>-150307.19</v>
      </c>
      <c r="D648" s="25" t="s">
        <v>22</v>
      </c>
    </row>
    <row r="649" spans="1:4" x14ac:dyDescent="0.25">
      <c r="A649" s="25" t="s">
        <v>105</v>
      </c>
      <c r="B649" s="27" t="s">
        <v>27</v>
      </c>
      <c r="C649" s="28">
        <v>-73750.880000000005</v>
      </c>
      <c r="D649" s="25" t="s">
        <v>22</v>
      </c>
    </row>
    <row r="650" spans="1:4" x14ac:dyDescent="0.25">
      <c r="A650" s="25" t="s">
        <v>105</v>
      </c>
      <c r="B650" s="27" t="s">
        <v>27</v>
      </c>
      <c r="C650" s="28">
        <v>-187226.05</v>
      </c>
      <c r="D650" s="25" t="s">
        <v>22</v>
      </c>
    </row>
    <row r="651" spans="1:4" x14ac:dyDescent="0.25">
      <c r="A651" s="25" t="s">
        <v>105</v>
      </c>
      <c r="B651" s="27" t="s">
        <v>27</v>
      </c>
      <c r="C651" s="28">
        <v>-4666.7</v>
      </c>
      <c r="D651" s="25" t="s">
        <v>22</v>
      </c>
    </row>
    <row r="652" spans="1:4" x14ac:dyDescent="0.25">
      <c r="A652" s="25" t="s">
        <v>105</v>
      </c>
      <c r="B652" s="27" t="s">
        <v>27</v>
      </c>
      <c r="C652" s="28">
        <v>1062.8</v>
      </c>
      <c r="D652" s="25" t="s">
        <v>22</v>
      </c>
    </row>
    <row r="653" spans="1:4" x14ac:dyDescent="0.25">
      <c r="A653" s="25" t="s">
        <v>106</v>
      </c>
      <c r="B653" s="27" t="s">
        <v>27</v>
      </c>
      <c r="C653" s="28">
        <v>-93586497.510000005</v>
      </c>
      <c r="D653" s="25" t="s">
        <v>22</v>
      </c>
    </row>
    <row r="654" spans="1:4" x14ac:dyDescent="0.25">
      <c r="A654" s="25" t="s">
        <v>106</v>
      </c>
      <c r="B654" s="27" t="s">
        <v>27</v>
      </c>
      <c r="C654" s="28">
        <v>-35089289.560000002</v>
      </c>
      <c r="D654" s="25" t="s">
        <v>22</v>
      </c>
    </row>
    <row r="655" spans="1:4" x14ac:dyDescent="0.25">
      <c r="A655" s="25" t="s">
        <v>106</v>
      </c>
      <c r="B655" s="27" t="s">
        <v>27</v>
      </c>
      <c r="C655" s="28">
        <v>-89770404.780000001</v>
      </c>
      <c r="D655" s="25" t="s">
        <v>22</v>
      </c>
    </row>
    <row r="656" spans="1:4" x14ac:dyDescent="0.25">
      <c r="A656" s="25" t="s">
        <v>106</v>
      </c>
      <c r="B656" s="27" t="s">
        <v>27</v>
      </c>
      <c r="C656" s="28">
        <v>-15458579.43</v>
      </c>
      <c r="D656" s="25" t="s">
        <v>22</v>
      </c>
    </row>
    <row r="657" spans="1:4" x14ac:dyDescent="0.25">
      <c r="A657" s="25" t="s">
        <v>107</v>
      </c>
      <c r="B657" s="27" t="s">
        <v>27</v>
      </c>
      <c r="C657" s="28">
        <v>-172948.79</v>
      </c>
      <c r="D657" s="25" t="s">
        <v>22</v>
      </c>
    </row>
    <row r="658" spans="1:4" x14ac:dyDescent="0.25">
      <c r="A658" s="25" t="s">
        <v>108</v>
      </c>
      <c r="B658" s="27" t="s">
        <v>27</v>
      </c>
      <c r="C658" s="28">
        <v>-282767.05</v>
      </c>
      <c r="D658" s="25" t="s">
        <v>22</v>
      </c>
    </row>
    <row r="659" spans="1:4" x14ac:dyDescent="0.25">
      <c r="A659" s="25" t="s">
        <v>108</v>
      </c>
      <c r="B659" s="27" t="s">
        <v>27</v>
      </c>
      <c r="C659" s="28">
        <v>-1035615.29</v>
      </c>
      <c r="D659" s="25" t="s">
        <v>22</v>
      </c>
    </row>
    <row r="660" spans="1:4" x14ac:dyDescent="0.25">
      <c r="A660" s="25" t="s">
        <v>108</v>
      </c>
      <c r="B660" s="27" t="s">
        <v>27</v>
      </c>
      <c r="C660" s="28">
        <v>60669.81</v>
      </c>
      <c r="D660" s="25" t="s">
        <v>22</v>
      </c>
    </row>
    <row r="661" spans="1:4" x14ac:dyDescent="0.25">
      <c r="A661" s="25" t="s">
        <v>108</v>
      </c>
      <c r="B661" s="27" t="s">
        <v>27</v>
      </c>
      <c r="C661" s="28">
        <v>-118681.08</v>
      </c>
      <c r="D661" s="25" t="s">
        <v>22</v>
      </c>
    </row>
    <row r="662" spans="1:4" x14ac:dyDescent="0.25">
      <c r="A662" s="25" t="s">
        <v>108</v>
      </c>
      <c r="B662" s="27" t="s">
        <v>27</v>
      </c>
      <c r="C662" s="28">
        <v>160312.94</v>
      </c>
      <c r="D662" s="25" t="s">
        <v>22</v>
      </c>
    </row>
    <row r="663" spans="1:4" x14ac:dyDescent="0.25">
      <c r="A663" s="25" t="s">
        <v>108</v>
      </c>
      <c r="B663" s="27" t="s">
        <v>27</v>
      </c>
      <c r="C663" s="28">
        <v>174623.08</v>
      </c>
      <c r="D663" s="25" t="s">
        <v>22</v>
      </c>
    </row>
    <row r="664" spans="1:4" x14ac:dyDescent="0.25">
      <c r="A664" s="25" t="s">
        <v>109</v>
      </c>
      <c r="B664" s="27" t="s">
        <v>27</v>
      </c>
      <c r="C664" s="28">
        <v>-20273987.789999999</v>
      </c>
      <c r="D664" s="25" t="s">
        <v>22</v>
      </c>
    </row>
    <row r="665" spans="1:4" x14ac:dyDescent="0.25">
      <c r="A665" s="25" t="s">
        <v>109</v>
      </c>
      <c r="B665" s="27" t="s">
        <v>27</v>
      </c>
      <c r="C665" s="28">
        <v>1256752.6499999999</v>
      </c>
      <c r="D665" s="25" t="s">
        <v>22</v>
      </c>
    </row>
    <row r="666" spans="1:4" x14ac:dyDescent="0.25">
      <c r="A666" s="25" t="s">
        <v>109</v>
      </c>
      <c r="B666" s="27" t="s">
        <v>27</v>
      </c>
      <c r="C666" s="28">
        <v>-19991.52</v>
      </c>
      <c r="D666" s="25" t="s">
        <v>22</v>
      </c>
    </row>
    <row r="667" spans="1:4" x14ac:dyDescent="0.25">
      <c r="A667" s="25" t="s">
        <v>110</v>
      </c>
      <c r="B667" s="27" t="s">
        <v>27</v>
      </c>
      <c r="C667" s="28">
        <v>73000</v>
      </c>
      <c r="D667" s="25" t="s">
        <v>22</v>
      </c>
    </row>
    <row r="668" spans="1:4" x14ac:dyDescent="0.25">
      <c r="A668" s="25" t="s">
        <v>110</v>
      </c>
      <c r="B668" s="27" t="s">
        <v>27</v>
      </c>
      <c r="C668" s="28">
        <v>2092000</v>
      </c>
      <c r="D668" s="25" t="s">
        <v>22</v>
      </c>
    </row>
    <row r="669" spans="1:4" x14ac:dyDescent="0.25">
      <c r="A669" s="25" t="s">
        <v>110</v>
      </c>
      <c r="B669" s="27" t="s">
        <v>27</v>
      </c>
      <c r="C669" s="28">
        <v>-711000</v>
      </c>
      <c r="D669" s="25" t="s">
        <v>22</v>
      </c>
    </row>
    <row r="670" spans="1:4" x14ac:dyDescent="0.25">
      <c r="A670" s="25" t="s">
        <v>110</v>
      </c>
      <c r="B670" s="27" t="s">
        <v>27</v>
      </c>
      <c r="C670" s="28">
        <v>234000</v>
      </c>
      <c r="D670" s="25" t="s">
        <v>22</v>
      </c>
    </row>
    <row r="671" spans="1:4" x14ac:dyDescent="0.25">
      <c r="A671" s="25" t="s">
        <v>110</v>
      </c>
      <c r="B671" s="27" t="s">
        <v>27</v>
      </c>
      <c r="C671" s="28">
        <v>-16700000</v>
      </c>
      <c r="D671" s="25" t="s">
        <v>22</v>
      </c>
    </row>
    <row r="672" spans="1:4" x14ac:dyDescent="0.25">
      <c r="A672" s="25" t="s">
        <v>110</v>
      </c>
      <c r="B672" s="27" t="s">
        <v>27</v>
      </c>
      <c r="C672" s="28">
        <v>1818000</v>
      </c>
      <c r="D672" s="25" t="s">
        <v>22</v>
      </c>
    </row>
    <row r="673" spans="1:4" x14ac:dyDescent="0.25">
      <c r="A673" s="25" t="s">
        <v>110</v>
      </c>
      <c r="B673" s="27" t="s">
        <v>27</v>
      </c>
      <c r="C673" s="28">
        <v>357000</v>
      </c>
      <c r="D673" s="25" t="s">
        <v>22</v>
      </c>
    </row>
    <row r="674" spans="1:4" x14ac:dyDescent="0.25">
      <c r="A674" s="25" t="s">
        <v>111</v>
      </c>
      <c r="B674" s="27" t="s">
        <v>27</v>
      </c>
      <c r="C674" s="28">
        <v>-188834.64</v>
      </c>
      <c r="D674" s="25" t="s">
        <v>22</v>
      </c>
    </row>
    <row r="675" spans="1:4" x14ac:dyDescent="0.25">
      <c r="A675" s="25" t="s">
        <v>111</v>
      </c>
      <c r="B675" s="27" t="s">
        <v>27</v>
      </c>
      <c r="C675" s="28">
        <v>-757915.8</v>
      </c>
      <c r="D675" s="25" t="s">
        <v>22</v>
      </c>
    </row>
    <row r="676" spans="1:4" x14ac:dyDescent="0.25">
      <c r="A676" s="25" t="s">
        <v>111</v>
      </c>
      <c r="B676" s="27" t="s">
        <v>27</v>
      </c>
      <c r="C676" s="28">
        <v>-406788</v>
      </c>
      <c r="D676" s="25" t="s">
        <v>22</v>
      </c>
    </row>
    <row r="677" spans="1:4" x14ac:dyDescent="0.25">
      <c r="A677" s="25" t="s">
        <v>111</v>
      </c>
      <c r="B677" s="27" t="s">
        <v>27</v>
      </c>
      <c r="C677" s="28">
        <v>-1456099.92</v>
      </c>
      <c r="D677" s="25" t="s">
        <v>22</v>
      </c>
    </row>
    <row r="678" spans="1:4" x14ac:dyDescent="0.25">
      <c r="A678" s="25" t="s">
        <v>112</v>
      </c>
      <c r="B678" s="27" t="s">
        <v>27</v>
      </c>
      <c r="C678" s="28">
        <v>-54772.86</v>
      </c>
      <c r="D678" s="25" t="s">
        <v>22</v>
      </c>
    </row>
    <row r="679" spans="1:4" x14ac:dyDescent="0.25">
      <c r="A679" s="25" t="s">
        <v>112</v>
      </c>
      <c r="B679" s="27" t="s">
        <v>27</v>
      </c>
      <c r="C679" s="28">
        <v>-159568.26</v>
      </c>
      <c r="D679" s="25" t="s">
        <v>22</v>
      </c>
    </row>
    <row r="680" spans="1:4" x14ac:dyDescent="0.25">
      <c r="A680" s="25" t="s">
        <v>112</v>
      </c>
      <c r="B680" s="27" t="s">
        <v>27</v>
      </c>
      <c r="C680" s="28">
        <v>-23370.34</v>
      </c>
      <c r="D680" s="25" t="s">
        <v>22</v>
      </c>
    </row>
    <row r="681" spans="1:4" x14ac:dyDescent="0.25">
      <c r="A681" s="25" t="s">
        <v>112</v>
      </c>
      <c r="B681" s="27" t="s">
        <v>27</v>
      </c>
      <c r="C681" s="28">
        <v>-3793.97</v>
      </c>
      <c r="D681" s="25" t="s">
        <v>22</v>
      </c>
    </row>
    <row r="682" spans="1:4" x14ac:dyDescent="0.25">
      <c r="A682" s="25" t="s">
        <v>112</v>
      </c>
      <c r="B682" s="27" t="s">
        <v>27</v>
      </c>
      <c r="C682" s="28">
        <v>-95253.9</v>
      </c>
      <c r="D682" s="25" t="s">
        <v>22</v>
      </c>
    </row>
    <row r="683" spans="1:4" x14ac:dyDescent="0.25">
      <c r="A683" s="25" t="s">
        <v>112</v>
      </c>
      <c r="B683" s="27" t="s">
        <v>27</v>
      </c>
      <c r="C683" s="28">
        <v>-20079.46</v>
      </c>
      <c r="D683" s="25" t="s">
        <v>22</v>
      </c>
    </row>
    <row r="684" spans="1:4" x14ac:dyDescent="0.25">
      <c r="A684" s="25" t="s">
        <v>112</v>
      </c>
      <c r="B684" s="27" t="s">
        <v>27</v>
      </c>
      <c r="C684" s="28">
        <v>-15410.74</v>
      </c>
      <c r="D684" s="25" t="s">
        <v>22</v>
      </c>
    </row>
    <row r="685" spans="1:4" x14ac:dyDescent="0.25">
      <c r="A685" s="25" t="s">
        <v>112</v>
      </c>
      <c r="B685" s="27" t="s">
        <v>27</v>
      </c>
      <c r="C685" s="28">
        <v>-15040.55</v>
      </c>
      <c r="D685" s="25" t="s">
        <v>22</v>
      </c>
    </row>
    <row r="686" spans="1:4" x14ac:dyDescent="0.25">
      <c r="A686" s="25" t="s">
        <v>112</v>
      </c>
      <c r="B686" s="27" t="s">
        <v>27</v>
      </c>
      <c r="C686" s="28">
        <v>-7056.05</v>
      </c>
      <c r="D686" s="25" t="s">
        <v>22</v>
      </c>
    </row>
    <row r="687" spans="1:4" x14ac:dyDescent="0.25">
      <c r="A687" s="25" t="s">
        <v>112</v>
      </c>
      <c r="B687" s="27" t="s">
        <v>27</v>
      </c>
      <c r="C687" s="28">
        <v>-36316.36</v>
      </c>
      <c r="D687" s="25" t="s">
        <v>22</v>
      </c>
    </row>
    <row r="688" spans="1:4" x14ac:dyDescent="0.25">
      <c r="A688" s="25" t="s">
        <v>112</v>
      </c>
      <c r="B688" s="27" t="s">
        <v>27</v>
      </c>
      <c r="C688" s="28">
        <v>-891.29</v>
      </c>
      <c r="D688" s="25" t="s">
        <v>22</v>
      </c>
    </row>
    <row r="689" spans="1:4" x14ac:dyDescent="0.25">
      <c r="A689" s="25" t="s">
        <v>112</v>
      </c>
      <c r="B689" s="27" t="s">
        <v>27</v>
      </c>
      <c r="C689" s="28">
        <v>-2869.15</v>
      </c>
      <c r="D689" s="25" t="s">
        <v>22</v>
      </c>
    </row>
    <row r="690" spans="1:4" x14ac:dyDescent="0.25">
      <c r="A690" s="25" t="s">
        <v>112</v>
      </c>
      <c r="B690" s="27" t="s">
        <v>27</v>
      </c>
      <c r="C690" s="28">
        <v>-23416.97</v>
      </c>
      <c r="D690" s="25" t="s">
        <v>22</v>
      </c>
    </row>
    <row r="691" spans="1:4" x14ac:dyDescent="0.25">
      <c r="A691" s="25" t="s">
        <v>112</v>
      </c>
      <c r="B691" s="27" t="s">
        <v>27</v>
      </c>
      <c r="C691" s="28">
        <v>-53099.31</v>
      </c>
      <c r="D691" s="25" t="s">
        <v>22</v>
      </c>
    </row>
    <row r="692" spans="1:4" x14ac:dyDescent="0.25">
      <c r="A692" s="25" t="s">
        <v>112</v>
      </c>
      <c r="B692" s="27" t="s">
        <v>27</v>
      </c>
      <c r="C692" s="28">
        <v>-13439.3</v>
      </c>
      <c r="D692" s="25" t="s">
        <v>22</v>
      </c>
    </row>
    <row r="693" spans="1:4" x14ac:dyDescent="0.25">
      <c r="A693" s="25" t="s">
        <v>112</v>
      </c>
      <c r="B693" s="27" t="s">
        <v>27</v>
      </c>
      <c r="C693" s="28">
        <v>-1803.11</v>
      </c>
      <c r="D693" s="25" t="s">
        <v>22</v>
      </c>
    </row>
    <row r="694" spans="1:4" x14ac:dyDescent="0.25">
      <c r="A694" s="25" t="s">
        <v>112</v>
      </c>
      <c r="B694" s="27" t="s">
        <v>27</v>
      </c>
      <c r="C694" s="28">
        <v>-7081.09</v>
      </c>
      <c r="D694" s="25" t="s">
        <v>22</v>
      </c>
    </row>
    <row r="695" spans="1:4" x14ac:dyDescent="0.25">
      <c r="A695" s="25" t="s">
        <v>112</v>
      </c>
      <c r="B695" s="27" t="s">
        <v>27</v>
      </c>
      <c r="C695" s="28">
        <v>-21598.21</v>
      </c>
      <c r="D695" s="25" t="s">
        <v>22</v>
      </c>
    </row>
    <row r="696" spans="1:4" x14ac:dyDescent="0.25">
      <c r="A696" s="25" t="s">
        <v>112</v>
      </c>
      <c r="B696" s="27" t="s">
        <v>27</v>
      </c>
      <c r="C696" s="28">
        <v>-2845.18</v>
      </c>
      <c r="D696" s="25" t="s">
        <v>22</v>
      </c>
    </row>
    <row r="697" spans="1:4" x14ac:dyDescent="0.25">
      <c r="A697" s="25" t="s">
        <v>112</v>
      </c>
      <c r="B697" s="27" t="s">
        <v>27</v>
      </c>
      <c r="C697" s="28">
        <v>-811.65</v>
      </c>
      <c r="D697" s="25" t="s">
        <v>22</v>
      </c>
    </row>
    <row r="698" spans="1:4" x14ac:dyDescent="0.25">
      <c r="A698" s="25" t="s">
        <v>112</v>
      </c>
      <c r="B698" s="27" t="s">
        <v>27</v>
      </c>
      <c r="C698" s="28">
        <v>-25.21</v>
      </c>
      <c r="D698" s="25" t="s">
        <v>22</v>
      </c>
    </row>
    <row r="699" spans="1:4" x14ac:dyDescent="0.25">
      <c r="A699" s="25" t="s">
        <v>113</v>
      </c>
      <c r="B699" s="27" t="s">
        <v>27</v>
      </c>
      <c r="C699" s="28">
        <v>2736</v>
      </c>
      <c r="D699" s="25" t="s">
        <v>22</v>
      </c>
    </row>
    <row r="700" spans="1:4" x14ac:dyDescent="0.25">
      <c r="A700" s="25" t="s">
        <v>113</v>
      </c>
      <c r="B700" s="27" t="s">
        <v>27</v>
      </c>
      <c r="C700" s="28">
        <v>288</v>
      </c>
      <c r="D700" s="25" t="s">
        <v>22</v>
      </c>
    </row>
    <row r="701" spans="1:4" x14ac:dyDescent="0.25">
      <c r="A701" s="25" t="s">
        <v>113</v>
      </c>
      <c r="B701" s="27" t="s">
        <v>27</v>
      </c>
      <c r="C701" s="28">
        <v>367.5</v>
      </c>
      <c r="D701" s="25" t="s">
        <v>22</v>
      </c>
    </row>
    <row r="702" spans="1:4" x14ac:dyDescent="0.25">
      <c r="A702" s="25" t="s">
        <v>113</v>
      </c>
      <c r="B702" s="27" t="s">
        <v>27</v>
      </c>
      <c r="C702" s="28">
        <v>570.5</v>
      </c>
      <c r="D702" s="25" t="s">
        <v>22</v>
      </c>
    </row>
    <row r="703" spans="1:4" x14ac:dyDescent="0.25">
      <c r="A703" s="25" t="s">
        <v>113</v>
      </c>
      <c r="B703" s="27" t="s">
        <v>27</v>
      </c>
      <c r="C703" s="28">
        <v>380</v>
      </c>
      <c r="D703" s="25" t="s">
        <v>22</v>
      </c>
    </row>
    <row r="704" spans="1:4" x14ac:dyDescent="0.25">
      <c r="A704" s="25" t="s">
        <v>113</v>
      </c>
      <c r="B704" s="27" t="s">
        <v>27</v>
      </c>
      <c r="C704" s="28">
        <v>267.5</v>
      </c>
      <c r="D704" s="25" t="s">
        <v>22</v>
      </c>
    </row>
    <row r="705" spans="1:4" x14ac:dyDescent="0.25">
      <c r="A705" s="25" t="s">
        <v>113</v>
      </c>
      <c r="B705" s="27" t="s">
        <v>27</v>
      </c>
      <c r="C705" s="28">
        <v>270</v>
      </c>
      <c r="D705" s="25" t="s">
        <v>22</v>
      </c>
    </row>
    <row r="706" spans="1:4" x14ac:dyDescent="0.25">
      <c r="A706" s="25" t="s">
        <v>113</v>
      </c>
      <c r="B706" s="27" t="s">
        <v>27</v>
      </c>
      <c r="C706" s="28">
        <v>207.5</v>
      </c>
      <c r="D706" s="25" t="s">
        <v>22</v>
      </c>
    </row>
    <row r="707" spans="1:4" x14ac:dyDescent="0.25">
      <c r="A707" s="25" t="s">
        <v>113</v>
      </c>
      <c r="B707" s="27" t="s">
        <v>27</v>
      </c>
      <c r="C707" s="28">
        <v>200.5</v>
      </c>
      <c r="D707" s="25" t="s">
        <v>22</v>
      </c>
    </row>
    <row r="708" spans="1:4" x14ac:dyDescent="0.25">
      <c r="A708" s="25" t="s">
        <v>113</v>
      </c>
      <c r="B708" s="27" t="s">
        <v>27</v>
      </c>
      <c r="C708" s="28">
        <v>822.5</v>
      </c>
      <c r="D708" s="25" t="s">
        <v>22</v>
      </c>
    </row>
    <row r="709" spans="1:4" x14ac:dyDescent="0.25">
      <c r="A709" s="25" t="s">
        <v>113</v>
      </c>
      <c r="B709" s="27" t="s">
        <v>27</v>
      </c>
      <c r="C709" s="28">
        <v>876.5</v>
      </c>
      <c r="D709" s="25" t="s">
        <v>22</v>
      </c>
    </row>
    <row r="710" spans="1:4" x14ac:dyDescent="0.25">
      <c r="A710" s="25" t="s">
        <v>113</v>
      </c>
      <c r="B710" s="27" t="s">
        <v>27</v>
      </c>
      <c r="C710" s="28">
        <v>477.5</v>
      </c>
      <c r="D710" s="25" t="s">
        <v>22</v>
      </c>
    </row>
    <row r="711" spans="1:4" x14ac:dyDescent="0.25">
      <c r="A711" s="25" t="s">
        <v>113</v>
      </c>
      <c r="B711" s="27" t="s">
        <v>27</v>
      </c>
      <c r="C711" s="28">
        <v>1204.95</v>
      </c>
      <c r="D711" s="25" t="s">
        <v>22</v>
      </c>
    </row>
    <row r="712" spans="1:4" x14ac:dyDescent="0.25">
      <c r="A712" s="25" t="s">
        <v>113</v>
      </c>
      <c r="B712" s="27" t="s">
        <v>27</v>
      </c>
      <c r="C712" s="28">
        <v>318</v>
      </c>
      <c r="D712" s="25" t="s">
        <v>22</v>
      </c>
    </row>
    <row r="713" spans="1:4" x14ac:dyDescent="0.25">
      <c r="A713" s="25" t="s">
        <v>113</v>
      </c>
      <c r="B713" s="27" t="s">
        <v>27</v>
      </c>
      <c r="C713" s="28">
        <v>496.5</v>
      </c>
      <c r="D713" s="25" t="s">
        <v>22</v>
      </c>
    </row>
    <row r="714" spans="1:4" x14ac:dyDescent="0.25">
      <c r="A714" s="25" t="s">
        <v>113</v>
      </c>
      <c r="B714" s="27" t="s">
        <v>27</v>
      </c>
      <c r="C714" s="28">
        <v>980</v>
      </c>
      <c r="D714" s="25" t="s">
        <v>22</v>
      </c>
    </row>
    <row r="715" spans="1:4" x14ac:dyDescent="0.25">
      <c r="A715" s="25" t="s">
        <v>113</v>
      </c>
      <c r="B715" s="27" t="s">
        <v>27</v>
      </c>
      <c r="C715" s="28">
        <v>687</v>
      </c>
      <c r="D715" s="25" t="s">
        <v>22</v>
      </c>
    </row>
    <row r="716" spans="1:4" x14ac:dyDescent="0.25">
      <c r="A716" s="25" t="s">
        <v>113</v>
      </c>
      <c r="B716" s="27" t="s">
        <v>27</v>
      </c>
      <c r="C716" s="28">
        <v>352</v>
      </c>
      <c r="D716" s="25" t="s">
        <v>22</v>
      </c>
    </row>
    <row r="717" spans="1:4" x14ac:dyDescent="0.25">
      <c r="A717" s="25" t="s">
        <v>113</v>
      </c>
      <c r="B717" s="27" t="s">
        <v>27</v>
      </c>
      <c r="C717" s="28">
        <v>318</v>
      </c>
      <c r="D717" s="25" t="s">
        <v>22</v>
      </c>
    </row>
    <row r="718" spans="1:4" x14ac:dyDescent="0.25">
      <c r="A718" s="25" t="s">
        <v>113</v>
      </c>
      <c r="B718" s="27" t="s">
        <v>27</v>
      </c>
      <c r="C718" s="28">
        <v>119</v>
      </c>
      <c r="D718" s="25" t="s">
        <v>22</v>
      </c>
    </row>
    <row r="719" spans="1:4" x14ac:dyDescent="0.25">
      <c r="A719" s="25" t="s">
        <v>113</v>
      </c>
      <c r="B719" s="27" t="s">
        <v>27</v>
      </c>
      <c r="C719" s="28">
        <v>511</v>
      </c>
      <c r="D719" s="25" t="s">
        <v>22</v>
      </c>
    </row>
    <row r="720" spans="1:4" x14ac:dyDescent="0.25">
      <c r="A720" s="25" t="s">
        <v>113</v>
      </c>
      <c r="B720" s="27" t="s">
        <v>27</v>
      </c>
      <c r="C720" s="28">
        <v>137.5</v>
      </c>
      <c r="D720" s="25" t="s">
        <v>22</v>
      </c>
    </row>
    <row r="721" spans="1:4" x14ac:dyDescent="0.25">
      <c r="A721" s="25" t="s">
        <v>113</v>
      </c>
      <c r="B721" s="27" t="s">
        <v>27</v>
      </c>
      <c r="C721" s="28">
        <v>219.5</v>
      </c>
      <c r="D721" s="25" t="s">
        <v>22</v>
      </c>
    </row>
    <row r="722" spans="1:4" x14ac:dyDescent="0.25">
      <c r="A722" s="25" t="s">
        <v>113</v>
      </c>
      <c r="B722" s="27" t="s">
        <v>27</v>
      </c>
      <c r="C722" s="28">
        <v>175</v>
      </c>
      <c r="D722" s="25" t="s">
        <v>22</v>
      </c>
    </row>
    <row r="723" spans="1:4" x14ac:dyDescent="0.25">
      <c r="A723" s="25" t="s">
        <v>113</v>
      </c>
      <c r="B723" s="27" t="s">
        <v>27</v>
      </c>
      <c r="C723" s="28">
        <v>321.5</v>
      </c>
      <c r="D723" s="25" t="s">
        <v>22</v>
      </c>
    </row>
    <row r="724" spans="1:4" x14ac:dyDescent="0.25">
      <c r="A724" s="25" t="s">
        <v>113</v>
      </c>
      <c r="B724" s="27" t="s">
        <v>27</v>
      </c>
      <c r="C724" s="28">
        <v>65.5</v>
      </c>
      <c r="D724" s="25" t="s">
        <v>22</v>
      </c>
    </row>
    <row r="725" spans="1:4" x14ac:dyDescent="0.25">
      <c r="A725" s="25" t="s">
        <v>113</v>
      </c>
      <c r="B725" s="27" t="s">
        <v>27</v>
      </c>
      <c r="C725" s="28">
        <v>28</v>
      </c>
      <c r="D725" s="25" t="s">
        <v>22</v>
      </c>
    </row>
    <row r="726" spans="1:4" x14ac:dyDescent="0.25">
      <c r="A726" s="25" t="s">
        <v>113</v>
      </c>
      <c r="B726" s="27" t="s">
        <v>27</v>
      </c>
      <c r="C726" s="28">
        <v>80</v>
      </c>
      <c r="D726" s="25" t="s">
        <v>22</v>
      </c>
    </row>
    <row r="727" spans="1:4" x14ac:dyDescent="0.25">
      <c r="A727" s="25" t="s">
        <v>113</v>
      </c>
      <c r="B727" s="27" t="s">
        <v>27</v>
      </c>
      <c r="C727" s="28">
        <v>60</v>
      </c>
      <c r="D727" s="25" t="s">
        <v>22</v>
      </c>
    </row>
    <row r="728" spans="1:4" x14ac:dyDescent="0.25">
      <c r="A728" s="25" t="s">
        <v>113</v>
      </c>
      <c r="B728" s="27" t="s">
        <v>27</v>
      </c>
      <c r="C728" s="28">
        <v>296.5</v>
      </c>
      <c r="D728" s="25" t="s">
        <v>22</v>
      </c>
    </row>
    <row r="729" spans="1:4" x14ac:dyDescent="0.25">
      <c r="A729" s="25" t="s">
        <v>113</v>
      </c>
      <c r="B729" s="27" t="s">
        <v>27</v>
      </c>
      <c r="C729" s="28">
        <v>823.5</v>
      </c>
      <c r="D729" s="25" t="s">
        <v>22</v>
      </c>
    </row>
    <row r="730" spans="1:4" x14ac:dyDescent="0.25">
      <c r="A730" s="25" t="s">
        <v>113</v>
      </c>
      <c r="B730" s="27" t="s">
        <v>27</v>
      </c>
      <c r="C730" s="28">
        <v>486.5</v>
      </c>
      <c r="D730" s="25" t="s">
        <v>22</v>
      </c>
    </row>
    <row r="731" spans="1:4" x14ac:dyDescent="0.25">
      <c r="A731" s="25" t="s">
        <v>113</v>
      </c>
      <c r="B731" s="27" t="s">
        <v>27</v>
      </c>
      <c r="C731" s="28">
        <v>62</v>
      </c>
      <c r="D731" s="25" t="s">
        <v>22</v>
      </c>
    </row>
    <row r="732" spans="1:4" x14ac:dyDescent="0.25">
      <c r="A732" s="25" t="s">
        <v>113</v>
      </c>
      <c r="B732" s="27" t="s">
        <v>27</v>
      </c>
      <c r="C732" s="28">
        <v>135.5</v>
      </c>
      <c r="D732" s="25" t="s">
        <v>22</v>
      </c>
    </row>
    <row r="733" spans="1:4" x14ac:dyDescent="0.25">
      <c r="A733" s="25" t="s">
        <v>113</v>
      </c>
      <c r="B733" s="27" t="s">
        <v>27</v>
      </c>
      <c r="C733" s="28">
        <v>197.8</v>
      </c>
      <c r="D733" s="25" t="s">
        <v>22</v>
      </c>
    </row>
    <row r="734" spans="1:4" x14ac:dyDescent="0.25">
      <c r="A734" s="25" t="s">
        <v>113</v>
      </c>
      <c r="B734" s="27" t="s">
        <v>27</v>
      </c>
      <c r="C734" s="28">
        <v>82</v>
      </c>
      <c r="D734" s="25" t="s">
        <v>22</v>
      </c>
    </row>
    <row r="735" spans="1:4" x14ac:dyDescent="0.25">
      <c r="A735" s="25" t="s">
        <v>113</v>
      </c>
      <c r="B735" s="27" t="s">
        <v>27</v>
      </c>
      <c r="C735" s="28">
        <v>56</v>
      </c>
      <c r="D735" s="25" t="s">
        <v>22</v>
      </c>
    </row>
    <row r="736" spans="1:4" x14ac:dyDescent="0.25">
      <c r="A736" s="25" t="s">
        <v>113</v>
      </c>
      <c r="B736" s="27" t="s">
        <v>27</v>
      </c>
      <c r="C736" s="28">
        <v>15.5</v>
      </c>
      <c r="D736" s="25" t="s">
        <v>22</v>
      </c>
    </row>
    <row r="737" spans="1:4" x14ac:dyDescent="0.25">
      <c r="A737" s="25" t="s">
        <v>113</v>
      </c>
      <c r="B737" s="27" t="s">
        <v>27</v>
      </c>
      <c r="C737" s="28">
        <v>80.5</v>
      </c>
      <c r="D737" s="25" t="s">
        <v>22</v>
      </c>
    </row>
    <row r="738" spans="1:4" x14ac:dyDescent="0.25">
      <c r="A738" s="25" t="s">
        <v>113</v>
      </c>
      <c r="B738" s="27" t="s">
        <v>27</v>
      </c>
      <c r="C738" s="28">
        <v>11.5</v>
      </c>
      <c r="D738" s="25" t="s">
        <v>22</v>
      </c>
    </row>
    <row r="739" spans="1:4" x14ac:dyDescent="0.25">
      <c r="A739" s="25" t="s">
        <v>113</v>
      </c>
      <c r="B739" s="27" t="s">
        <v>27</v>
      </c>
      <c r="C739" s="28">
        <v>15.5</v>
      </c>
      <c r="D739" s="25" t="s">
        <v>22</v>
      </c>
    </row>
    <row r="740" spans="1:4" x14ac:dyDescent="0.25">
      <c r="A740" s="25" t="s">
        <v>113</v>
      </c>
      <c r="B740" s="27" t="s">
        <v>27</v>
      </c>
      <c r="C740" s="28">
        <v>57</v>
      </c>
      <c r="D740" s="25" t="s">
        <v>22</v>
      </c>
    </row>
    <row r="741" spans="1:4" x14ac:dyDescent="0.25">
      <c r="A741" s="25" t="s">
        <v>113</v>
      </c>
      <c r="B741" s="27" t="s">
        <v>27</v>
      </c>
      <c r="C741" s="28">
        <v>2</v>
      </c>
      <c r="D741" s="25" t="s">
        <v>22</v>
      </c>
    </row>
    <row r="742" spans="1:4" x14ac:dyDescent="0.25">
      <c r="A742" s="25" t="s">
        <v>114</v>
      </c>
      <c r="B742" s="27" t="s">
        <v>27</v>
      </c>
      <c r="C742" s="28">
        <v>-437383.28</v>
      </c>
      <c r="D742" s="25" t="s">
        <v>22</v>
      </c>
    </row>
    <row r="743" spans="1:4" x14ac:dyDescent="0.25">
      <c r="A743" s="25" t="s">
        <v>114</v>
      </c>
      <c r="B743" s="27" t="s">
        <v>27</v>
      </c>
      <c r="C743" s="28">
        <v>-241546.31</v>
      </c>
      <c r="D743" s="25" t="s">
        <v>22</v>
      </c>
    </row>
    <row r="744" spans="1:4" x14ac:dyDescent="0.25">
      <c r="A744" s="25" t="s">
        <v>115</v>
      </c>
      <c r="B744" s="27" t="s">
        <v>27</v>
      </c>
      <c r="C744" s="28">
        <v>-47913.42</v>
      </c>
      <c r="D744" s="25" t="s">
        <v>22</v>
      </c>
    </row>
    <row r="745" spans="1:4" x14ac:dyDescent="0.25">
      <c r="A745" s="25" t="s">
        <v>116</v>
      </c>
      <c r="B745" s="27" t="s">
        <v>27</v>
      </c>
      <c r="C745" s="28">
        <v>-3268378.39</v>
      </c>
      <c r="D745" s="25" t="s">
        <v>22</v>
      </c>
    </row>
    <row r="746" spans="1:4" x14ac:dyDescent="0.25">
      <c r="A746" s="25" t="s">
        <v>116</v>
      </c>
      <c r="B746" s="27" t="s">
        <v>27</v>
      </c>
      <c r="C746" s="28">
        <v>-315992.07</v>
      </c>
      <c r="D746" s="25" t="s">
        <v>22</v>
      </c>
    </row>
    <row r="747" spans="1:4" x14ac:dyDescent="0.25">
      <c r="A747" s="25" t="s">
        <v>116</v>
      </c>
      <c r="B747" s="27" t="s">
        <v>27</v>
      </c>
      <c r="C747" s="28">
        <v>-848768.81</v>
      </c>
      <c r="D747" s="25" t="s">
        <v>22</v>
      </c>
    </row>
    <row r="748" spans="1:4" x14ac:dyDescent="0.25">
      <c r="A748" s="25" t="s">
        <v>116</v>
      </c>
      <c r="B748" s="27" t="s">
        <v>27</v>
      </c>
      <c r="C748" s="28">
        <v>-231498.58</v>
      </c>
      <c r="D748" s="25" t="s">
        <v>22</v>
      </c>
    </row>
    <row r="749" spans="1:4" x14ac:dyDescent="0.25">
      <c r="A749" s="25" t="s">
        <v>116</v>
      </c>
      <c r="B749" s="27" t="s">
        <v>27</v>
      </c>
      <c r="C749" s="28">
        <v>-861478.76</v>
      </c>
      <c r="D749" s="25" t="s">
        <v>22</v>
      </c>
    </row>
    <row r="750" spans="1:4" x14ac:dyDescent="0.25">
      <c r="A750" s="25" t="s">
        <v>116</v>
      </c>
      <c r="B750" s="27" t="s">
        <v>27</v>
      </c>
      <c r="C750" s="28">
        <v>-538989.03</v>
      </c>
      <c r="D750" s="25" t="s">
        <v>22</v>
      </c>
    </row>
    <row r="751" spans="1:4" x14ac:dyDescent="0.25">
      <c r="A751" s="25" t="s">
        <v>116</v>
      </c>
      <c r="B751" s="27" t="s">
        <v>27</v>
      </c>
      <c r="C751" s="28">
        <v>-169917.07</v>
      </c>
      <c r="D751" s="25" t="s">
        <v>22</v>
      </c>
    </row>
    <row r="752" spans="1:4" x14ac:dyDescent="0.25">
      <c r="A752" s="25" t="s">
        <v>116</v>
      </c>
      <c r="B752" s="27" t="s">
        <v>27</v>
      </c>
      <c r="C752" s="28">
        <v>-591388.38</v>
      </c>
      <c r="D752" s="25" t="s">
        <v>22</v>
      </c>
    </row>
    <row r="753" spans="1:4" x14ac:dyDescent="0.25">
      <c r="A753" s="25" t="s">
        <v>116</v>
      </c>
      <c r="B753" s="27" t="s">
        <v>27</v>
      </c>
      <c r="C753" s="28">
        <v>-613451.78</v>
      </c>
      <c r="D753" s="25" t="s">
        <v>22</v>
      </c>
    </row>
    <row r="754" spans="1:4" x14ac:dyDescent="0.25">
      <c r="A754" s="25" t="s">
        <v>116</v>
      </c>
      <c r="B754" s="27" t="s">
        <v>27</v>
      </c>
      <c r="C754" s="28">
        <v>-1226900.02</v>
      </c>
      <c r="D754" s="25" t="s">
        <v>22</v>
      </c>
    </row>
    <row r="755" spans="1:4" x14ac:dyDescent="0.25">
      <c r="A755" s="25" t="s">
        <v>116</v>
      </c>
      <c r="B755" s="27" t="s">
        <v>27</v>
      </c>
      <c r="C755" s="28">
        <v>-208071.01</v>
      </c>
      <c r="D755" s="25" t="s">
        <v>22</v>
      </c>
    </row>
    <row r="756" spans="1:4" x14ac:dyDescent="0.25">
      <c r="A756" s="25" t="s">
        <v>116</v>
      </c>
      <c r="B756" s="27" t="s">
        <v>27</v>
      </c>
      <c r="C756" s="28">
        <v>-43766.35</v>
      </c>
      <c r="D756" s="25" t="s">
        <v>22</v>
      </c>
    </row>
    <row r="757" spans="1:4" x14ac:dyDescent="0.25">
      <c r="A757" s="25" t="s">
        <v>116</v>
      </c>
      <c r="B757" s="27" t="s">
        <v>27</v>
      </c>
      <c r="C757" s="28">
        <v>-117671.52</v>
      </c>
      <c r="D757" s="25" t="s">
        <v>22</v>
      </c>
    </row>
    <row r="758" spans="1:4" x14ac:dyDescent="0.25">
      <c r="A758" s="25" t="s">
        <v>116</v>
      </c>
      <c r="B758" s="27" t="s">
        <v>27</v>
      </c>
      <c r="C758" s="28">
        <v>-53960.639999999999</v>
      </c>
      <c r="D758" s="25" t="s">
        <v>22</v>
      </c>
    </row>
    <row r="759" spans="1:4" x14ac:dyDescent="0.25">
      <c r="A759" s="25" t="s">
        <v>116</v>
      </c>
      <c r="B759" s="27" t="s">
        <v>27</v>
      </c>
      <c r="C759" s="28">
        <v>-1402527.43</v>
      </c>
      <c r="D759" s="25" t="s">
        <v>22</v>
      </c>
    </row>
    <row r="760" spans="1:4" x14ac:dyDescent="0.25">
      <c r="A760" s="25" t="s">
        <v>116</v>
      </c>
      <c r="B760" s="27" t="s">
        <v>27</v>
      </c>
      <c r="C760" s="28">
        <v>-295741.49</v>
      </c>
      <c r="D760" s="25" t="s">
        <v>22</v>
      </c>
    </row>
    <row r="761" spans="1:4" x14ac:dyDescent="0.25">
      <c r="A761" s="25" t="s">
        <v>116</v>
      </c>
      <c r="B761" s="27" t="s">
        <v>27</v>
      </c>
      <c r="C761" s="28">
        <v>-506059.7</v>
      </c>
      <c r="D761" s="25" t="s">
        <v>22</v>
      </c>
    </row>
    <row r="762" spans="1:4" x14ac:dyDescent="0.25">
      <c r="A762" s="25" t="s">
        <v>116</v>
      </c>
      <c r="B762" s="27" t="s">
        <v>27</v>
      </c>
      <c r="C762" s="28">
        <v>-779828.81</v>
      </c>
      <c r="D762" s="25" t="s">
        <v>22</v>
      </c>
    </row>
    <row r="763" spans="1:4" x14ac:dyDescent="0.25">
      <c r="A763" s="25" t="s">
        <v>116</v>
      </c>
      <c r="B763" s="27" t="s">
        <v>27</v>
      </c>
      <c r="C763" s="28">
        <v>-5406.76</v>
      </c>
      <c r="D763" s="25" t="s">
        <v>22</v>
      </c>
    </row>
    <row r="764" spans="1:4" x14ac:dyDescent="0.25">
      <c r="A764" s="25" t="s">
        <v>116</v>
      </c>
      <c r="B764" s="27" t="s">
        <v>27</v>
      </c>
      <c r="C764" s="28">
        <v>-570.13</v>
      </c>
      <c r="D764" s="25" t="s">
        <v>22</v>
      </c>
    </row>
    <row r="765" spans="1:4" x14ac:dyDescent="0.25">
      <c r="A765" s="25" t="s">
        <v>116</v>
      </c>
      <c r="B765" s="27" t="s">
        <v>27</v>
      </c>
      <c r="C765" s="28">
        <v>-4757.9799999999996</v>
      </c>
      <c r="D765" s="25" t="s">
        <v>22</v>
      </c>
    </row>
    <row r="766" spans="1:4" x14ac:dyDescent="0.25">
      <c r="A766" s="25" t="s">
        <v>116</v>
      </c>
      <c r="B766" s="27" t="s">
        <v>27</v>
      </c>
      <c r="C766" s="28">
        <v>-1957.51</v>
      </c>
      <c r="D766" s="25" t="s">
        <v>22</v>
      </c>
    </row>
    <row r="767" spans="1:4" x14ac:dyDescent="0.25">
      <c r="A767" s="25" t="s">
        <v>116</v>
      </c>
      <c r="B767" s="27" t="s">
        <v>27</v>
      </c>
      <c r="C767" s="28">
        <v>-837.39</v>
      </c>
      <c r="D767" s="25" t="s">
        <v>22</v>
      </c>
    </row>
    <row r="768" spans="1:4" x14ac:dyDescent="0.25">
      <c r="A768" s="25" t="s">
        <v>116</v>
      </c>
      <c r="B768" s="27" t="s">
        <v>27</v>
      </c>
      <c r="C768" s="28">
        <v>-1320.52</v>
      </c>
      <c r="D768" s="25" t="s">
        <v>22</v>
      </c>
    </row>
    <row r="769" spans="1:4" x14ac:dyDescent="0.25">
      <c r="A769" s="25" t="s">
        <v>116</v>
      </c>
      <c r="B769" s="27" t="s">
        <v>27</v>
      </c>
      <c r="C769" s="28">
        <v>-8190.31</v>
      </c>
      <c r="D769" s="25" t="s">
        <v>22</v>
      </c>
    </row>
    <row r="770" spans="1:4" x14ac:dyDescent="0.25">
      <c r="A770" s="25" t="s">
        <v>116</v>
      </c>
      <c r="B770" s="27" t="s">
        <v>27</v>
      </c>
      <c r="C770" s="28">
        <v>-5356.25</v>
      </c>
      <c r="D770" s="25" t="s">
        <v>22</v>
      </c>
    </row>
    <row r="771" spans="1:4" x14ac:dyDescent="0.25">
      <c r="A771" s="25" t="s">
        <v>116</v>
      </c>
      <c r="B771" s="27" t="s">
        <v>27</v>
      </c>
      <c r="C771" s="28">
        <v>-2188.94</v>
      </c>
      <c r="D771" s="25" t="s">
        <v>22</v>
      </c>
    </row>
    <row r="772" spans="1:4" x14ac:dyDescent="0.25">
      <c r="A772" s="25" t="s">
        <v>116</v>
      </c>
      <c r="B772" s="27" t="s">
        <v>27</v>
      </c>
      <c r="C772" s="28">
        <v>-943.58</v>
      </c>
      <c r="D772" s="25" t="s">
        <v>22</v>
      </c>
    </row>
    <row r="773" spans="1:4" x14ac:dyDescent="0.25">
      <c r="A773" s="25" t="s">
        <v>116</v>
      </c>
      <c r="B773" s="27" t="s">
        <v>27</v>
      </c>
      <c r="C773" s="28">
        <v>-734.79</v>
      </c>
      <c r="D773" s="25" t="s">
        <v>22</v>
      </c>
    </row>
    <row r="774" spans="1:4" x14ac:dyDescent="0.25">
      <c r="A774" s="25" t="s">
        <v>116</v>
      </c>
      <c r="B774" s="27" t="s">
        <v>27</v>
      </c>
      <c r="C774" s="28">
        <v>-4726.54</v>
      </c>
      <c r="D774" s="25" t="s">
        <v>22</v>
      </c>
    </row>
    <row r="775" spans="1:4" x14ac:dyDescent="0.25">
      <c r="A775" s="25" t="s">
        <v>116</v>
      </c>
      <c r="B775" s="27" t="s">
        <v>27</v>
      </c>
      <c r="C775" s="28">
        <v>-137.29</v>
      </c>
      <c r="D775" s="25" t="s">
        <v>22</v>
      </c>
    </row>
    <row r="776" spans="1:4" x14ac:dyDescent="0.25">
      <c r="A776" s="25" t="s">
        <v>116</v>
      </c>
      <c r="B776" s="27" t="s">
        <v>27</v>
      </c>
      <c r="C776" s="28">
        <v>-492.36</v>
      </c>
      <c r="D776" s="25" t="s">
        <v>22</v>
      </c>
    </row>
    <row r="777" spans="1:4" x14ac:dyDescent="0.25">
      <c r="A777" s="25" t="s">
        <v>116</v>
      </c>
      <c r="B777" s="27" t="s">
        <v>27</v>
      </c>
      <c r="C777" s="28">
        <v>-876.46</v>
      </c>
      <c r="D777" s="25" t="s">
        <v>22</v>
      </c>
    </row>
    <row r="778" spans="1:4" x14ac:dyDescent="0.25">
      <c r="A778" s="25" t="s">
        <v>116</v>
      </c>
      <c r="B778" s="27" t="s">
        <v>27</v>
      </c>
      <c r="C778" s="28">
        <v>-1422.26</v>
      </c>
      <c r="D778" s="25" t="s">
        <v>22</v>
      </c>
    </row>
    <row r="779" spans="1:4" x14ac:dyDescent="0.25">
      <c r="A779" s="25" t="s">
        <v>116</v>
      </c>
      <c r="B779" s="27" t="s">
        <v>27</v>
      </c>
      <c r="C779" s="28">
        <v>-3740.57</v>
      </c>
      <c r="D779" s="25" t="s">
        <v>22</v>
      </c>
    </row>
    <row r="780" spans="1:4" x14ac:dyDescent="0.25">
      <c r="A780" s="25" t="s">
        <v>116</v>
      </c>
      <c r="B780" s="27" t="s">
        <v>27</v>
      </c>
      <c r="C780" s="28">
        <v>-478.82</v>
      </c>
      <c r="D780" s="25" t="s">
        <v>22</v>
      </c>
    </row>
    <row r="781" spans="1:4" x14ac:dyDescent="0.25">
      <c r="A781" s="25" t="s">
        <v>116</v>
      </c>
      <c r="B781" s="27" t="s">
        <v>27</v>
      </c>
      <c r="C781" s="28">
        <v>-4029.27</v>
      </c>
      <c r="D781" s="25" t="s">
        <v>22</v>
      </c>
    </row>
    <row r="782" spans="1:4" x14ac:dyDescent="0.25">
      <c r="A782" s="25" t="s">
        <v>116</v>
      </c>
      <c r="B782" s="27" t="s">
        <v>27</v>
      </c>
      <c r="C782" s="28">
        <v>-4459.49</v>
      </c>
      <c r="D782" s="25" t="s">
        <v>22</v>
      </c>
    </row>
    <row r="783" spans="1:4" x14ac:dyDescent="0.25">
      <c r="A783" s="25" t="s">
        <v>116</v>
      </c>
      <c r="B783" s="27" t="s">
        <v>27</v>
      </c>
      <c r="C783" s="28">
        <v>-42.32</v>
      </c>
      <c r="D783" s="25" t="s">
        <v>22</v>
      </c>
    </row>
    <row r="784" spans="1:4" x14ac:dyDescent="0.25">
      <c r="A784" s="25" t="s">
        <v>116</v>
      </c>
      <c r="B784" s="27" t="s">
        <v>27</v>
      </c>
      <c r="C784" s="28">
        <v>-2000078.79</v>
      </c>
      <c r="D784" s="25" t="s">
        <v>22</v>
      </c>
    </row>
    <row r="785" spans="1:4" x14ac:dyDescent="0.25">
      <c r="A785" s="25" t="s">
        <v>116</v>
      </c>
      <c r="B785" s="27" t="s">
        <v>27</v>
      </c>
      <c r="C785" s="28">
        <v>-112118.28</v>
      </c>
      <c r="D785" s="25" t="s">
        <v>22</v>
      </c>
    </row>
    <row r="786" spans="1:4" x14ac:dyDescent="0.25">
      <c r="A786" s="25" t="s">
        <v>116</v>
      </c>
      <c r="B786" s="27" t="s">
        <v>27</v>
      </c>
      <c r="C786" s="28">
        <v>-16826.05</v>
      </c>
      <c r="D786" s="25" t="s">
        <v>22</v>
      </c>
    </row>
    <row r="787" spans="1:4" x14ac:dyDescent="0.25">
      <c r="A787" s="25" t="s">
        <v>116</v>
      </c>
      <c r="B787" s="27" t="s">
        <v>27</v>
      </c>
      <c r="C787" s="28">
        <v>-1.85</v>
      </c>
      <c r="D787" s="25" t="s">
        <v>22</v>
      </c>
    </row>
    <row r="788" spans="1:4" x14ac:dyDescent="0.25">
      <c r="A788" s="25" t="s">
        <v>116</v>
      </c>
      <c r="B788" s="27" t="s">
        <v>27</v>
      </c>
      <c r="C788" s="28">
        <v>465606.2</v>
      </c>
      <c r="D788" s="25" t="s">
        <v>22</v>
      </c>
    </row>
    <row r="789" spans="1:4" x14ac:dyDescent="0.25">
      <c r="A789" s="25" t="s">
        <v>116</v>
      </c>
      <c r="B789" s="27" t="s">
        <v>27</v>
      </c>
      <c r="C789" s="28">
        <v>3777.18</v>
      </c>
      <c r="D789" s="25" t="s">
        <v>22</v>
      </c>
    </row>
    <row r="790" spans="1:4" x14ac:dyDescent="0.25">
      <c r="A790" s="25" t="s">
        <v>116</v>
      </c>
      <c r="B790" s="27" t="s">
        <v>27</v>
      </c>
      <c r="C790" s="28">
        <v>-6061031.5800000001</v>
      </c>
      <c r="D790" s="25" t="s">
        <v>22</v>
      </c>
    </row>
    <row r="791" spans="1:4" x14ac:dyDescent="0.25">
      <c r="A791" s="25" t="s">
        <v>116</v>
      </c>
      <c r="B791" s="27" t="s">
        <v>27</v>
      </c>
      <c r="C791" s="28">
        <v>1950743.63</v>
      </c>
      <c r="D791" s="25" t="s">
        <v>22</v>
      </c>
    </row>
    <row r="792" spans="1:4" x14ac:dyDescent="0.25">
      <c r="A792" s="25" t="s">
        <v>117</v>
      </c>
      <c r="B792" s="27" t="s">
        <v>27</v>
      </c>
      <c r="C792" s="28">
        <v>-64939.54</v>
      </c>
      <c r="D792" s="25" t="s">
        <v>22</v>
      </c>
    </row>
    <row r="793" spans="1:4" x14ac:dyDescent="0.25">
      <c r="A793" s="25" t="s">
        <v>117</v>
      </c>
      <c r="B793" s="27" t="s">
        <v>27</v>
      </c>
      <c r="C793" s="28">
        <v>-69971.02</v>
      </c>
      <c r="D793" s="25" t="s">
        <v>22</v>
      </c>
    </row>
    <row r="794" spans="1:4" x14ac:dyDescent="0.25">
      <c r="A794" s="25" t="s">
        <v>117</v>
      </c>
      <c r="B794" s="27" t="s">
        <v>27</v>
      </c>
      <c r="C794" s="28">
        <v>-20286.990000000002</v>
      </c>
      <c r="D794" s="25" t="s">
        <v>22</v>
      </c>
    </row>
    <row r="795" spans="1:4" x14ac:dyDescent="0.25">
      <c r="A795" s="25" t="s">
        <v>117</v>
      </c>
      <c r="B795" s="27" t="s">
        <v>27</v>
      </c>
      <c r="C795" s="28">
        <v>-51133.58</v>
      </c>
      <c r="D795" s="25" t="s">
        <v>22</v>
      </c>
    </row>
    <row r="796" spans="1:4" x14ac:dyDescent="0.25">
      <c r="A796" s="25" t="s">
        <v>117</v>
      </c>
      <c r="B796" s="27" t="s">
        <v>27</v>
      </c>
      <c r="C796" s="28">
        <v>-23333.57</v>
      </c>
      <c r="D796" s="25" t="s">
        <v>22</v>
      </c>
    </row>
    <row r="797" spans="1:4" x14ac:dyDescent="0.25">
      <c r="A797" s="25" t="s">
        <v>117</v>
      </c>
      <c r="B797" s="27" t="s">
        <v>27</v>
      </c>
      <c r="C797" s="28">
        <v>-35565.5</v>
      </c>
      <c r="D797" s="25" t="s">
        <v>22</v>
      </c>
    </row>
    <row r="798" spans="1:4" x14ac:dyDescent="0.25">
      <c r="A798" s="25" t="s">
        <v>117</v>
      </c>
      <c r="B798" s="27" t="s">
        <v>27</v>
      </c>
      <c r="C798" s="28">
        <v>-36160.65</v>
      </c>
      <c r="D798" s="25" t="s">
        <v>22</v>
      </c>
    </row>
    <row r="799" spans="1:4" x14ac:dyDescent="0.25">
      <c r="A799" s="25" t="s">
        <v>117</v>
      </c>
      <c r="B799" s="27" t="s">
        <v>27</v>
      </c>
      <c r="C799" s="28">
        <v>-17753.54</v>
      </c>
      <c r="D799" s="25" t="s">
        <v>22</v>
      </c>
    </row>
    <row r="800" spans="1:4" x14ac:dyDescent="0.25">
      <c r="A800" s="25" t="s">
        <v>117</v>
      </c>
      <c r="B800" s="27" t="s">
        <v>27</v>
      </c>
      <c r="C800" s="28">
        <v>-45878.6</v>
      </c>
      <c r="D800" s="25" t="s">
        <v>22</v>
      </c>
    </row>
    <row r="801" spans="1:4" x14ac:dyDescent="0.25">
      <c r="A801" s="25" t="s">
        <v>117</v>
      </c>
      <c r="B801" s="27" t="s">
        <v>27</v>
      </c>
      <c r="C801" s="28">
        <v>-7964.59</v>
      </c>
      <c r="D801" s="25" t="s">
        <v>22</v>
      </c>
    </row>
    <row r="802" spans="1:4" x14ac:dyDescent="0.25">
      <c r="A802" s="25" t="s">
        <v>117</v>
      </c>
      <c r="B802" s="27" t="s">
        <v>27</v>
      </c>
      <c r="C802" s="28">
        <v>-21427.59</v>
      </c>
      <c r="D802" s="25" t="s">
        <v>22</v>
      </c>
    </row>
    <row r="803" spans="1:4" x14ac:dyDescent="0.25">
      <c r="A803" s="25" t="s">
        <v>117</v>
      </c>
      <c r="B803" s="27" t="s">
        <v>27</v>
      </c>
      <c r="C803" s="28">
        <v>-1480.86</v>
      </c>
      <c r="D803" s="25" t="s">
        <v>22</v>
      </c>
    </row>
    <row r="804" spans="1:4" x14ac:dyDescent="0.25">
      <c r="A804" s="25" t="s">
        <v>117</v>
      </c>
      <c r="B804" s="27" t="s">
        <v>27</v>
      </c>
      <c r="C804" s="28">
        <v>-244507.1</v>
      </c>
      <c r="D804" s="25" t="s">
        <v>22</v>
      </c>
    </row>
    <row r="805" spans="1:4" x14ac:dyDescent="0.25">
      <c r="A805" s="25" t="s">
        <v>118</v>
      </c>
      <c r="B805" s="27" t="s">
        <v>27</v>
      </c>
      <c r="C805" s="28">
        <v>-1172927.6200000001</v>
      </c>
      <c r="D805" s="25" t="s">
        <v>22</v>
      </c>
    </row>
    <row r="806" spans="1:4" x14ac:dyDescent="0.25">
      <c r="A806" s="25" t="s">
        <v>118</v>
      </c>
      <c r="B806" s="27" t="s">
        <v>27</v>
      </c>
      <c r="C806" s="28">
        <v>-442062.83</v>
      </c>
      <c r="D806" s="25" t="s">
        <v>22</v>
      </c>
    </row>
    <row r="807" spans="1:4" x14ac:dyDescent="0.25">
      <c r="A807" s="25" t="s">
        <v>118</v>
      </c>
      <c r="B807" s="27" t="s">
        <v>27</v>
      </c>
      <c r="C807" s="28">
        <v>-127678.69</v>
      </c>
      <c r="D807" s="25" t="s">
        <v>22</v>
      </c>
    </row>
    <row r="808" spans="1:4" x14ac:dyDescent="0.25">
      <c r="A808" s="25" t="s">
        <v>118</v>
      </c>
      <c r="B808" s="27" t="s">
        <v>27</v>
      </c>
      <c r="C808" s="28">
        <v>-184078.42</v>
      </c>
      <c r="D808" s="25" t="s">
        <v>22</v>
      </c>
    </row>
    <row r="809" spans="1:4" x14ac:dyDescent="0.25">
      <c r="A809" s="25" t="s">
        <v>118</v>
      </c>
      <c r="B809" s="27" t="s">
        <v>27</v>
      </c>
      <c r="C809" s="28">
        <v>-300984.37</v>
      </c>
      <c r="D809" s="25" t="s">
        <v>22</v>
      </c>
    </row>
    <row r="810" spans="1:4" x14ac:dyDescent="0.25">
      <c r="A810" s="25" t="s">
        <v>118</v>
      </c>
      <c r="B810" s="27" t="s">
        <v>27</v>
      </c>
      <c r="C810" s="28">
        <v>-146189.34</v>
      </c>
      <c r="D810" s="25" t="s">
        <v>22</v>
      </c>
    </row>
    <row r="811" spans="1:4" x14ac:dyDescent="0.25">
      <c r="A811" s="25" t="s">
        <v>118</v>
      </c>
      <c r="B811" s="27" t="s">
        <v>27</v>
      </c>
      <c r="C811" s="28">
        <v>-203847.89</v>
      </c>
      <c r="D811" s="25" t="s">
        <v>22</v>
      </c>
    </row>
    <row r="812" spans="1:4" x14ac:dyDescent="0.25">
      <c r="A812" s="25" t="s">
        <v>118</v>
      </c>
      <c r="B812" s="27" t="s">
        <v>27</v>
      </c>
      <c r="C812" s="28">
        <v>-183624.41</v>
      </c>
      <c r="D812" s="25" t="s">
        <v>22</v>
      </c>
    </row>
    <row r="813" spans="1:4" x14ac:dyDescent="0.25">
      <c r="A813" s="25" t="s">
        <v>118</v>
      </c>
      <c r="B813" s="27" t="s">
        <v>27</v>
      </c>
      <c r="C813" s="28">
        <v>-100357.87</v>
      </c>
      <c r="D813" s="25" t="s">
        <v>22</v>
      </c>
    </row>
    <row r="814" spans="1:4" x14ac:dyDescent="0.25">
      <c r="A814" s="25" t="s">
        <v>118</v>
      </c>
      <c r="B814" s="27" t="s">
        <v>27</v>
      </c>
      <c r="C814" s="28">
        <v>-394364.35</v>
      </c>
      <c r="D814" s="25" t="s">
        <v>22</v>
      </c>
    </row>
    <row r="815" spans="1:4" x14ac:dyDescent="0.25">
      <c r="A815" s="25" t="s">
        <v>118</v>
      </c>
      <c r="B815" s="27" t="s">
        <v>27</v>
      </c>
      <c r="C815" s="28">
        <v>704702.27</v>
      </c>
      <c r="D815" s="25" t="s">
        <v>22</v>
      </c>
    </row>
    <row r="816" spans="1:4" x14ac:dyDescent="0.25">
      <c r="A816" s="25" t="s">
        <v>118</v>
      </c>
      <c r="B816" s="27" t="s">
        <v>27</v>
      </c>
      <c r="C816" s="28">
        <v>-58515.93</v>
      </c>
      <c r="D816" s="25" t="s">
        <v>22</v>
      </c>
    </row>
    <row r="817" spans="1:4" x14ac:dyDescent="0.25">
      <c r="A817" s="25" t="s">
        <v>119</v>
      </c>
      <c r="B817" s="27" t="s">
        <v>27</v>
      </c>
      <c r="C817" s="28">
        <v>-24137.45</v>
      </c>
      <c r="D817" s="25" t="s">
        <v>22</v>
      </c>
    </row>
    <row r="818" spans="1:4" x14ac:dyDescent="0.25">
      <c r="A818" s="25" t="s">
        <v>119</v>
      </c>
      <c r="B818" s="27" t="s">
        <v>27</v>
      </c>
      <c r="C818" s="28">
        <v>-21623.13</v>
      </c>
      <c r="D818" s="25" t="s">
        <v>22</v>
      </c>
    </row>
    <row r="819" spans="1:4" x14ac:dyDescent="0.25">
      <c r="A819" s="25" t="s">
        <v>119</v>
      </c>
      <c r="B819" s="27" t="s">
        <v>27</v>
      </c>
      <c r="C819" s="28">
        <v>-140.4</v>
      </c>
      <c r="D819" s="25" t="s">
        <v>22</v>
      </c>
    </row>
    <row r="820" spans="1:4" x14ac:dyDescent="0.25">
      <c r="A820" s="25" t="s">
        <v>119</v>
      </c>
      <c r="B820" s="27" t="s">
        <v>27</v>
      </c>
      <c r="C820" s="28">
        <v>-53537.09</v>
      </c>
      <c r="D820" s="25" t="s">
        <v>22</v>
      </c>
    </row>
    <row r="821" spans="1:4" x14ac:dyDescent="0.25">
      <c r="A821" s="25" t="s">
        <v>119</v>
      </c>
      <c r="B821" s="27" t="s">
        <v>27</v>
      </c>
      <c r="C821" s="28">
        <v>-31972.560000000001</v>
      </c>
      <c r="D821" s="25" t="s">
        <v>22</v>
      </c>
    </row>
    <row r="822" spans="1:4" x14ac:dyDescent="0.25">
      <c r="A822" s="25" t="s">
        <v>119</v>
      </c>
      <c r="B822" s="27" t="s">
        <v>27</v>
      </c>
      <c r="C822" s="28">
        <v>-11064.73</v>
      </c>
      <c r="D822" s="25" t="s">
        <v>22</v>
      </c>
    </row>
    <row r="823" spans="1:4" x14ac:dyDescent="0.25">
      <c r="A823" s="25" t="s">
        <v>119</v>
      </c>
      <c r="B823" s="27" t="s">
        <v>27</v>
      </c>
      <c r="C823" s="28">
        <v>-11509.2</v>
      </c>
      <c r="D823" s="25" t="s">
        <v>22</v>
      </c>
    </row>
    <row r="824" spans="1:4" x14ac:dyDescent="0.25">
      <c r="A824" s="25" t="s">
        <v>119</v>
      </c>
      <c r="B824" s="27" t="s">
        <v>27</v>
      </c>
      <c r="C824" s="28">
        <v>-140.4</v>
      </c>
      <c r="D824" s="25" t="s">
        <v>22</v>
      </c>
    </row>
    <row r="825" spans="1:4" x14ac:dyDescent="0.25">
      <c r="A825" s="25" t="s">
        <v>119</v>
      </c>
      <c r="B825" s="27" t="s">
        <v>27</v>
      </c>
      <c r="C825" s="28">
        <v>-48756.18</v>
      </c>
      <c r="D825" s="25" t="s">
        <v>22</v>
      </c>
    </row>
    <row r="826" spans="1:4" x14ac:dyDescent="0.25">
      <c r="A826" s="25" t="s">
        <v>119</v>
      </c>
      <c r="B826" s="27" t="s">
        <v>27</v>
      </c>
      <c r="C826" s="28">
        <v>-11529.6</v>
      </c>
      <c r="D826" s="25" t="s">
        <v>22</v>
      </c>
    </row>
    <row r="827" spans="1:4" x14ac:dyDescent="0.25">
      <c r="A827" s="25" t="s">
        <v>119</v>
      </c>
      <c r="B827" s="27" t="s">
        <v>27</v>
      </c>
      <c r="C827" s="28">
        <v>-141987.76</v>
      </c>
      <c r="D827" s="25" t="s">
        <v>22</v>
      </c>
    </row>
    <row r="828" spans="1:4" x14ac:dyDescent="0.25">
      <c r="A828" s="25" t="s">
        <v>119</v>
      </c>
      <c r="B828" s="27" t="s">
        <v>27</v>
      </c>
      <c r="C828" s="28">
        <v>-6102.12</v>
      </c>
      <c r="D828" s="25" t="s">
        <v>22</v>
      </c>
    </row>
    <row r="829" spans="1:4" x14ac:dyDescent="0.25">
      <c r="A829" s="25" t="s">
        <v>119</v>
      </c>
      <c r="B829" s="27" t="s">
        <v>27</v>
      </c>
      <c r="C829" s="28">
        <v>-1193.4000000000001</v>
      </c>
      <c r="D829" s="25" t="s">
        <v>22</v>
      </c>
    </row>
    <row r="830" spans="1:4" x14ac:dyDescent="0.25">
      <c r="A830" s="25" t="s">
        <v>119</v>
      </c>
      <c r="B830" s="27" t="s">
        <v>27</v>
      </c>
      <c r="C830" s="28">
        <v>-14868.72</v>
      </c>
      <c r="D830" s="25" t="s">
        <v>22</v>
      </c>
    </row>
    <row r="831" spans="1:4" x14ac:dyDescent="0.25">
      <c r="A831" s="25" t="s">
        <v>119</v>
      </c>
      <c r="B831" s="27" t="s">
        <v>27</v>
      </c>
      <c r="C831" s="28">
        <v>-163.80000000000001</v>
      </c>
      <c r="D831" s="25" t="s">
        <v>22</v>
      </c>
    </row>
    <row r="832" spans="1:4" x14ac:dyDescent="0.25">
      <c r="A832" s="25" t="s">
        <v>119</v>
      </c>
      <c r="B832" s="27" t="s">
        <v>27</v>
      </c>
      <c r="C832" s="28">
        <v>-23.27</v>
      </c>
      <c r="D832" s="25" t="s">
        <v>22</v>
      </c>
    </row>
    <row r="833" spans="1:4" x14ac:dyDescent="0.25">
      <c r="A833" s="25" t="s">
        <v>119</v>
      </c>
      <c r="B833" s="27" t="s">
        <v>27</v>
      </c>
      <c r="C833" s="28">
        <v>-117</v>
      </c>
      <c r="D833" s="25" t="s">
        <v>22</v>
      </c>
    </row>
    <row r="834" spans="1:4" x14ac:dyDescent="0.25">
      <c r="A834" s="25" t="s">
        <v>119</v>
      </c>
      <c r="B834" s="27" t="s">
        <v>27</v>
      </c>
      <c r="C834" s="28">
        <v>-117</v>
      </c>
      <c r="D834" s="25" t="s">
        <v>22</v>
      </c>
    </row>
    <row r="835" spans="1:4" x14ac:dyDescent="0.25">
      <c r="A835" s="25" t="s">
        <v>119</v>
      </c>
      <c r="B835" s="27" t="s">
        <v>27</v>
      </c>
      <c r="C835" s="28">
        <v>-2867.4</v>
      </c>
      <c r="D835" s="25" t="s">
        <v>22</v>
      </c>
    </row>
    <row r="836" spans="1:4" x14ac:dyDescent="0.25">
      <c r="A836" s="25" t="s">
        <v>119</v>
      </c>
      <c r="B836" s="27" t="s">
        <v>27</v>
      </c>
      <c r="C836" s="28">
        <v>-125.84</v>
      </c>
      <c r="D836" s="25" t="s">
        <v>22</v>
      </c>
    </row>
    <row r="837" spans="1:4" x14ac:dyDescent="0.25">
      <c r="A837" s="25" t="s">
        <v>119</v>
      </c>
      <c r="B837" s="27" t="s">
        <v>27</v>
      </c>
      <c r="C837" s="28">
        <v>-23.21</v>
      </c>
      <c r="D837" s="25" t="s">
        <v>22</v>
      </c>
    </row>
    <row r="838" spans="1:4" x14ac:dyDescent="0.25">
      <c r="A838" s="25" t="s">
        <v>119</v>
      </c>
      <c r="B838" s="27" t="s">
        <v>27</v>
      </c>
      <c r="C838" s="28">
        <v>-93.6</v>
      </c>
      <c r="D838" s="25" t="s">
        <v>22</v>
      </c>
    </row>
    <row r="839" spans="1:4" x14ac:dyDescent="0.25">
      <c r="A839" s="25" t="s">
        <v>119</v>
      </c>
      <c r="B839" s="27" t="s">
        <v>27</v>
      </c>
      <c r="C839" s="28">
        <v>-23.4</v>
      </c>
      <c r="D839" s="25" t="s">
        <v>22</v>
      </c>
    </row>
    <row r="840" spans="1:4" x14ac:dyDescent="0.25">
      <c r="A840" s="25" t="s">
        <v>119</v>
      </c>
      <c r="B840" s="27" t="s">
        <v>27</v>
      </c>
      <c r="C840" s="28">
        <v>-23.4</v>
      </c>
      <c r="D840" s="25" t="s">
        <v>22</v>
      </c>
    </row>
    <row r="841" spans="1:4" x14ac:dyDescent="0.25">
      <c r="A841" s="25" t="s">
        <v>119</v>
      </c>
      <c r="B841" s="27" t="s">
        <v>27</v>
      </c>
      <c r="C841" s="28">
        <v>-91345.8</v>
      </c>
      <c r="D841" s="25" t="s">
        <v>22</v>
      </c>
    </row>
    <row r="842" spans="1:4" x14ac:dyDescent="0.25">
      <c r="A842" s="25" t="s">
        <v>119</v>
      </c>
      <c r="B842" s="27" t="s">
        <v>27</v>
      </c>
      <c r="C842" s="28">
        <v>-160.41999999999999</v>
      </c>
      <c r="D842" s="25" t="s">
        <v>22</v>
      </c>
    </row>
    <row r="843" spans="1:4" x14ac:dyDescent="0.25">
      <c r="A843" s="25" t="s">
        <v>119</v>
      </c>
      <c r="B843" s="27" t="s">
        <v>27</v>
      </c>
      <c r="C843" s="28">
        <v>-23.4</v>
      </c>
      <c r="D843" s="25" t="s">
        <v>22</v>
      </c>
    </row>
    <row r="844" spans="1:4" x14ac:dyDescent="0.25">
      <c r="A844" s="25" t="s">
        <v>119</v>
      </c>
      <c r="B844" s="27" t="s">
        <v>27</v>
      </c>
      <c r="C844" s="28">
        <v>-23.4</v>
      </c>
      <c r="D844" s="25" t="s">
        <v>22</v>
      </c>
    </row>
    <row r="845" spans="1:4" x14ac:dyDescent="0.25">
      <c r="A845" s="25" t="s">
        <v>119</v>
      </c>
      <c r="B845" s="27" t="s">
        <v>27</v>
      </c>
      <c r="C845" s="28">
        <v>-46.8</v>
      </c>
      <c r="D845" s="25" t="s">
        <v>22</v>
      </c>
    </row>
    <row r="846" spans="1:4" x14ac:dyDescent="0.25">
      <c r="A846" s="25" t="s">
        <v>119</v>
      </c>
      <c r="B846" s="27" t="s">
        <v>27</v>
      </c>
      <c r="C846" s="28">
        <v>-23.4</v>
      </c>
      <c r="D846" s="25" t="s">
        <v>22</v>
      </c>
    </row>
    <row r="847" spans="1:4" x14ac:dyDescent="0.25">
      <c r="A847" s="25" t="s">
        <v>119</v>
      </c>
      <c r="B847" s="27" t="s">
        <v>27</v>
      </c>
      <c r="C847" s="28">
        <v>-7633.08</v>
      </c>
      <c r="D847" s="25" t="s">
        <v>22</v>
      </c>
    </row>
    <row r="848" spans="1:4" x14ac:dyDescent="0.25">
      <c r="A848" s="25" t="s">
        <v>119</v>
      </c>
      <c r="B848" s="27" t="s">
        <v>27</v>
      </c>
      <c r="C848" s="28">
        <v>-5204.3999999999996</v>
      </c>
      <c r="D848" s="25" t="s">
        <v>22</v>
      </c>
    </row>
    <row r="849" spans="1:4" x14ac:dyDescent="0.25">
      <c r="A849" s="25" t="s">
        <v>119</v>
      </c>
      <c r="B849" s="27" t="s">
        <v>27</v>
      </c>
      <c r="C849" s="28">
        <v>-118620.19</v>
      </c>
      <c r="D849" s="25" t="s">
        <v>22</v>
      </c>
    </row>
    <row r="850" spans="1:4" x14ac:dyDescent="0.25">
      <c r="A850" s="25" t="s">
        <v>119</v>
      </c>
      <c r="B850" s="27" t="s">
        <v>27</v>
      </c>
      <c r="C850" s="28">
        <v>2.8</v>
      </c>
      <c r="D850" s="25" t="s">
        <v>22</v>
      </c>
    </row>
    <row r="851" spans="1:4" x14ac:dyDescent="0.25">
      <c r="A851" s="25" t="s">
        <v>119</v>
      </c>
      <c r="B851" s="27" t="s">
        <v>27</v>
      </c>
      <c r="C851" s="28">
        <v>632.4</v>
      </c>
      <c r="D851" s="25" t="s">
        <v>22</v>
      </c>
    </row>
    <row r="852" spans="1:4" x14ac:dyDescent="0.25">
      <c r="A852" s="25" t="s">
        <v>119</v>
      </c>
      <c r="B852" s="27" t="s">
        <v>27</v>
      </c>
      <c r="C852" s="28">
        <v>-17130.72</v>
      </c>
      <c r="D852" s="25" t="s">
        <v>22</v>
      </c>
    </row>
    <row r="853" spans="1:4" x14ac:dyDescent="0.25">
      <c r="A853" s="25" t="s">
        <v>119</v>
      </c>
      <c r="B853" s="27" t="s">
        <v>27</v>
      </c>
      <c r="C853" s="28">
        <v>10.119999999999999</v>
      </c>
      <c r="D853" s="25" t="s">
        <v>22</v>
      </c>
    </row>
    <row r="854" spans="1:4" x14ac:dyDescent="0.25">
      <c r="A854" s="25" t="s">
        <v>119</v>
      </c>
      <c r="B854" s="27" t="s">
        <v>27</v>
      </c>
      <c r="C854" s="28">
        <v>-92.4</v>
      </c>
      <c r="D854" s="25" t="s">
        <v>22</v>
      </c>
    </row>
    <row r="855" spans="1:4" x14ac:dyDescent="0.25">
      <c r="A855" s="25" t="s">
        <v>119</v>
      </c>
      <c r="B855" s="27" t="s">
        <v>27</v>
      </c>
      <c r="C855" s="28">
        <v>-1449.5</v>
      </c>
      <c r="D855" s="25" t="s">
        <v>22</v>
      </c>
    </row>
    <row r="856" spans="1:4" x14ac:dyDescent="0.25">
      <c r="A856" s="25" t="s">
        <v>120</v>
      </c>
      <c r="B856" s="27" t="s">
        <v>27</v>
      </c>
      <c r="C856" s="28">
        <v>-27804.240000000002</v>
      </c>
      <c r="D856" s="25" t="s">
        <v>22</v>
      </c>
    </row>
    <row r="857" spans="1:4" x14ac:dyDescent="0.25">
      <c r="A857" s="25" t="s">
        <v>120</v>
      </c>
      <c r="B857" s="27" t="s">
        <v>27</v>
      </c>
      <c r="C857" s="28">
        <v>-86466.8</v>
      </c>
      <c r="D857" s="25" t="s">
        <v>22</v>
      </c>
    </row>
    <row r="858" spans="1:4" x14ac:dyDescent="0.25">
      <c r="A858" s="25" t="s">
        <v>120</v>
      </c>
      <c r="B858" s="27" t="s">
        <v>27</v>
      </c>
      <c r="C858" s="28">
        <v>-89921.64</v>
      </c>
      <c r="D858" s="25" t="s">
        <v>22</v>
      </c>
    </row>
    <row r="859" spans="1:4" x14ac:dyDescent="0.25">
      <c r="A859" s="25" t="s">
        <v>121</v>
      </c>
      <c r="B859" s="27" t="s">
        <v>29</v>
      </c>
      <c r="C859" s="28">
        <v>-10520185.25</v>
      </c>
      <c r="D859" s="25" t="s">
        <v>22</v>
      </c>
    </row>
    <row r="860" spans="1:4" x14ac:dyDescent="0.25">
      <c r="A860" s="25" t="s">
        <v>122</v>
      </c>
      <c r="B860" s="27" t="s">
        <v>29</v>
      </c>
      <c r="C860" s="28">
        <v>-310834496.13</v>
      </c>
      <c r="D860" s="25" t="s">
        <v>22</v>
      </c>
    </row>
    <row r="861" spans="1:4" x14ac:dyDescent="0.25">
      <c r="A861" s="25" t="s">
        <v>123</v>
      </c>
      <c r="B861" s="27" t="s">
        <v>29</v>
      </c>
      <c r="C861" s="28">
        <v>2214173.09</v>
      </c>
      <c r="D861" s="25" t="s">
        <v>22</v>
      </c>
    </row>
    <row r="862" spans="1:4" x14ac:dyDescent="0.25">
      <c r="A862" s="25" t="s">
        <v>124</v>
      </c>
      <c r="B862" s="27" t="s">
        <v>29</v>
      </c>
      <c r="C862" s="28">
        <v>94961342.340000004</v>
      </c>
      <c r="D862" s="25" t="s">
        <v>22</v>
      </c>
    </row>
    <row r="863" spans="1:4" x14ac:dyDescent="0.25">
      <c r="A863" s="25" t="s">
        <v>125</v>
      </c>
      <c r="B863" s="27" t="s">
        <v>29</v>
      </c>
      <c r="C863" s="28">
        <v>188331.31</v>
      </c>
      <c r="D863" s="25" t="s">
        <v>22</v>
      </c>
    </row>
    <row r="864" spans="1:4" x14ac:dyDescent="0.25">
      <c r="A864" s="25" t="s">
        <v>126</v>
      </c>
      <c r="B864" s="27" t="s">
        <v>29</v>
      </c>
      <c r="C864" s="28">
        <v>-31078743.649999999</v>
      </c>
      <c r="D864" s="25" t="s">
        <v>22</v>
      </c>
    </row>
    <row r="865" spans="1:4" x14ac:dyDescent="0.25">
      <c r="A865" s="25" t="s">
        <v>127</v>
      </c>
      <c r="B865" s="27" t="s">
        <v>29</v>
      </c>
      <c r="C865" s="28">
        <v>-109427.09</v>
      </c>
      <c r="D865" s="25" t="s">
        <v>22</v>
      </c>
    </row>
    <row r="866" spans="1:4" x14ac:dyDescent="0.25">
      <c r="A866" s="25" t="s">
        <v>128</v>
      </c>
      <c r="B866" s="27" t="s">
        <v>29</v>
      </c>
      <c r="C866" s="28">
        <v>-13432224.57</v>
      </c>
      <c r="D866" s="25" t="s">
        <v>22</v>
      </c>
    </row>
    <row r="867" spans="1:4" x14ac:dyDescent="0.25">
      <c r="A867" s="25" t="s">
        <v>129</v>
      </c>
      <c r="B867" s="27" t="s">
        <v>29</v>
      </c>
      <c r="C867" s="28">
        <v>40017.550000000003</v>
      </c>
      <c r="D867" s="25" t="s">
        <v>22</v>
      </c>
    </row>
    <row r="868" spans="1:4" x14ac:dyDescent="0.25">
      <c r="A868" s="25" t="s">
        <v>130</v>
      </c>
      <c r="B868" s="27" t="s">
        <v>27</v>
      </c>
      <c r="C868" s="28">
        <v>-569169.59</v>
      </c>
      <c r="D868" s="25" t="s">
        <v>22</v>
      </c>
    </row>
    <row r="869" spans="1:4" x14ac:dyDescent="0.25">
      <c r="A869" s="25" t="s">
        <v>130</v>
      </c>
      <c r="B869" s="27" t="s">
        <v>27</v>
      </c>
      <c r="C869" s="28">
        <v>-1214436.81</v>
      </c>
      <c r="D869" s="25" t="s">
        <v>22</v>
      </c>
    </row>
    <row r="870" spans="1:4" x14ac:dyDescent="0.25">
      <c r="A870" s="25" t="s">
        <v>130</v>
      </c>
      <c r="B870" s="27" t="s">
        <v>27</v>
      </c>
      <c r="C870" s="28">
        <v>-527356.25</v>
      </c>
      <c r="D870" s="25" t="s">
        <v>22</v>
      </c>
    </row>
    <row r="871" spans="1:4" x14ac:dyDescent="0.25">
      <c r="A871" s="25" t="s">
        <v>130</v>
      </c>
      <c r="B871" s="27" t="s">
        <v>27</v>
      </c>
      <c r="C871" s="28">
        <v>-370712.17</v>
      </c>
      <c r="D871" s="25" t="s">
        <v>22</v>
      </c>
    </row>
    <row r="872" spans="1:4" x14ac:dyDescent="0.25">
      <c r="A872" s="25" t="s">
        <v>130</v>
      </c>
      <c r="B872" s="27" t="s">
        <v>27</v>
      </c>
      <c r="C872" s="28">
        <v>-550695.38</v>
      </c>
      <c r="D872" s="25" t="s">
        <v>22</v>
      </c>
    </row>
    <row r="873" spans="1:4" x14ac:dyDescent="0.25">
      <c r="A873" s="25" t="s">
        <v>130</v>
      </c>
      <c r="B873" s="27" t="s">
        <v>27</v>
      </c>
      <c r="C873" s="28">
        <v>-8357836.1299999999</v>
      </c>
      <c r="D873" s="25" t="s">
        <v>22</v>
      </c>
    </row>
    <row r="874" spans="1:4" x14ac:dyDescent="0.25">
      <c r="A874" s="25" t="s">
        <v>130</v>
      </c>
      <c r="B874" s="27" t="s">
        <v>27</v>
      </c>
      <c r="C874" s="28">
        <v>-55645.11</v>
      </c>
      <c r="D874" s="25" t="s">
        <v>22</v>
      </c>
    </row>
    <row r="875" spans="1:4" x14ac:dyDescent="0.25">
      <c r="A875" s="25" t="s">
        <v>130</v>
      </c>
      <c r="B875" s="27" t="s">
        <v>27</v>
      </c>
      <c r="C875" s="28">
        <v>-873374.82</v>
      </c>
      <c r="D875" s="25" t="s">
        <v>22</v>
      </c>
    </row>
    <row r="876" spans="1:4" x14ac:dyDescent="0.25">
      <c r="A876" s="25" t="s">
        <v>130</v>
      </c>
      <c r="B876" s="27" t="s">
        <v>27</v>
      </c>
      <c r="C876" s="28">
        <v>-192815.15</v>
      </c>
      <c r="D876" s="25" t="s">
        <v>22</v>
      </c>
    </row>
    <row r="877" spans="1:4" x14ac:dyDescent="0.25">
      <c r="A877" s="25" t="s">
        <v>130</v>
      </c>
      <c r="B877" s="27" t="s">
        <v>27</v>
      </c>
      <c r="C877" s="28">
        <v>-395880.2</v>
      </c>
      <c r="D877" s="25" t="s">
        <v>22</v>
      </c>
    </row>
    <row r="878" spans="1:4" x14ac:dyDescent="0.25">
      <c r="A878" s="25" t="s">
        <v>130</v>
      </c>
      <c r="B878" s="27" t="s">
        <v>27</v>
      </c>
      <c r="C878" s="28">
        <v>-558284.89</v>
      </c>
      <c r="D878" s="25" t="s">
        <v>22</v>
      </c>
    </row>
    <row r="879" spans="1:4" x14ac:dyDescent="0.25">
      <c r="A879" s="25" t="s">
        <v>130</v>
      </c>
      <c r="B879" s="27" t="s">
        <v>27</v>
      </c>
      <c r="C879" s="28">
        <v>-683250.38</v>
      </c>
      <c r="D879" s="25" t="s">
        <v>22</v>
      </c>
    </row>
    <row r="880" spans="1:4" x14ac:dyDescent="0.25">
      <c r="A880" s="25" t="s">
        <v>130</v>
      </c>
      <c r="B880" s="27" t="s">
        <v>27</v>
      </c>
      <c r="C880" s="28">
        <v>-1031258.89</v>
      </c>
      <c r="D880" s="25" t="s">
        <v>22</v>
      </c>
    </row>
    <row r="881" spans="1:4" x14ac:dyDescent="0.25">
      <c r="A881" s="25" t="s">
        <v>130</v>
      </c>
      <c r="B881" s="27" t="s">
        <v>27</v>
      </c>
      <c r="C881" s="28">
        <v>-2639237.4300000002</v>
      </c>
      <c r="D881" s="25" t="s">
        <v>22</v>
      </c>
    </row>
    <row r="882" spans="1:4" x14ac:dyDescent="0.25">
      <c r="A882" s="25" t="s">
        <v>130</v>
      </c>
      <c r="B882" s="27" t="s">
        <v>27</v>
      </c>
      <c r="C882" s="28">
        <v>-2343479.63</v>
      </c>
      <c r="D882" s="25" t="s">
        <v>22</v>
      </c>
    </row>
    <row r="883" spans="1:4" x14ac:dyDescent="0.25">
      <c r="A883" s="25" t="s">
        <v>130</v>
      </c>
      <c r="B883" s="27" t="s">
        <v>27</v>
      </c>
      <c r="C883" s="28">
        <v>-722556.17</v>
      </c>
      <c r="D883" s="25" t="s">
        <v>22</v>
      </c>
    </row>
    <row r="884" spans="1:4" x14ac:dyDescent="0.25">
      <c r="A884" s="25" t="s">
        <v>130</v>
      </c>
      <c r="B884" s="27" t="s">
        <v>27</v>
      </c>
      <c r="C884" s="28">
        <v>-4875605.8600000003</v>
      </c>
      <c r="D884" s="25" t="s">
        <v>22</v>
      </c>
    </row>
    <row r="885" spans="1:4" x14ac:dyDescent="0.25">
      <c r="A885" s="25" t="s">
        <v>130</v>
      </c>
      <c r="B885" s="27" t="s">
        <v>27</v>
      </c>
      <c r="C885" s="28">
        <v>-8304942.7199999997</v>
      </c>
      <c r="D885" s="25" t="s">
        <v>22</v>
      </c>
    </row>
    <row r="886" spans="1:4" x14ac:dyDescent="0.25">
      <c r="A886" s="25" t="s">
        <v>130</v>
      </c>
      <c r="B886" s="27" t="s">
        <v>27</v>
      </c>
      <c r="C886" s="28">
        <v>-2828516.9</v>
      </c>
      <c r="D886" s="25" t="s">
        <v>22</v>
      </c>
    </row>
    <row r="887" spans="1:4" x14ac:dyDescent="0.25">
      <c r="A887" s="25" t="s">
        <v>130</v>
      </c>
      <c r="B887" s="27" t="s">
        <v>27</v>
      </c>
      <c r="C887" s="28">
        <v>-905682.33</v>
      </c>
      <c r="D887" s="25" t="s">
        <v>22</v>
      </c>
    </row>
    <row r="888" spans="1:4" x14ac:dyDescent="0.25">
      <c r="A888" s="25" t="s">
        <v>130</v>
      </c>
      <c r="B888" s="27" t="s">
        <v>27</v>
      </c>
      <c r="C888" s="28">
        <v>-188026.17</v>
      </c>
      <c r="D888" s="25" t="s">
        <v>22</v>
      </c>
    </row>
    <row r="889" spans="1:4" x14ac:dyDescent="0.25">
      <c r="A889" s="25" t="s">
        <v>130</v>
      </c>
      <c r="B889" s="27" t="s">
        <v>27</v>
      </c>
      <c r="C889" s="28">
        <v>-150374.14000000001</v>
      </c>
      <c r="D889" s="25" t="s">
        <v>22</v>
      </c>
    </row>
    <row r="890" spans="1:4" x14ac:dyDescent="0.25">
      <c r="A890" s="25" t="s">
        <v>130</v>
      </c>
      <c r="B890" s="27" t="s">
        <v>27</v>
      </c>
      <c r="C890" s="28">
        <v>-4705897.8899999997</v>
      </c>
      <c r="D890" s="25" t="s">
        <v>22</v>
      </c>
    </row>
    <row r="891" spans="1:4" x14ac:dyDescent="0.25">
      <c r="A891" s="25" t="s">
        <v>130</v>
      </c>
      <c r="B891" s="27" t="s">
        <v>27</v>
      </c>
      <c r="C891" s="28">
        <v>-5126800.92</v>
      </c>
      <c r="D891" s="25" t="s">
        <v>22</v>
      </c>
    </row>
    <row r="892" spans="1:4" x14ac:dyDescent="0.25">
      <c r="A892" s="25" t="s">
        <v>130</v>
      </c>
      <c r="B892" s="27" t="s">
        <v>27</v>
      </c>
      <c r="C892" s="28">
        <v>-1469049.48</v>
      </c>
      <c r="D892" s="25" t="s">
        <v>22</v>
      </c>
    </row>
    <row r="893" spans="1:4" x14ac:dyDescent="0.25">
      <c r="A893" s="25" t="s">
        <v>130</v>
      </c>
      <c r="B893" s="27" t="s">
        <v>27</v>
      </c>
      <c r="C893" s="28">
        <v>-169397.45</v>
      </c>
      <c r="D893" s="25" t="s">
        <v>22</v>
      </c>
    </row>
    <row r="894" spans="1:4" x14ac:dyDescent="0.25">
      <c r="A894" s="25" t="s">
        <v>130</v>
      </c>
      <c r="B894" s="27" t="s">
        <v>27</v>
      </c>
      <c r="C894" s="28">
        <v>-254069.15</v>
      </c>
      <c r="D894" s="25" t="s">
        <v>22</v>
      </c>
    </row>
    <row r="895" spans="1:4" x14ac:dyDescent="0.25">
      <c r="A895" s="25" t="s">
        <v>130</v>
      </c>
      <c r="B895" s="27" t="s">
        <v>27</v>
      </c>
      <c r="C895" s="28">
        <v>-3516686.59</v>
      </c>
      <c r="D895" s="25" t="s">
        <v>22</v>
      </c>
    </row>
    <row r="896" spans="1:4" x14ac:dyDescent="0.25">
      <c r="A896" s="25" t="s">
        <v>130</v>
      </c>
      <c r="B896" s="27" t="s">
        <v>27</v>
      </c>
      <c r="C896" s="28">
        <v>-418741.47</v>
      </c>
      <c r="D896" s="25" t="s">
        <v>22</v>
      </c>
    </row>
    <row r="897" spans="1:4" x14ac:dyDescent="0.25">
      <c r="A897" s="25" t="s">
        <v>130</v>
      </c>
      <c r="B897" s="27" t="s">
        <v>27</v>
      </c>
      <c r="C897" s="28">
        <v>-291408.55</v>
      </c>
      <c r="D897" s="25" t="s">
        <v>22</v>
      </c>
    </row>
    <row r="898" spans="1:4" x14ac:dyDescent="0.25">
      <c r="A898" s="25" t="s">
        <v>130</v>
      </c>
      <c r="B898" s="27" t="s">
        <v>27</v>
      </c>
      <c r="C898" s="28">
        <v>-539729.93000000005</v>
      </c>
      <c r="D898" s="25" t="s">
        <v>22</v>
      </c>
    </row>
    <row r="899" spans="1:4" x14ac:dyDescent="0.25">
      <c r="A899" s="25" t="s">
        <v>130</v>
      </c>
      <c r="B899" s="27" t="s">
        <v>27</v>
      </c>
      <c r="C899" s="28">
        <v>-3284483.22</v>
      </c>
      <c r="D899" s="25" t="s">
        <v>22</v>
      </c>
    </row>
    <row r="900" spans="1:4" x14ac:dyDescent="0.25">
      <c r="A900" s="25" t="s">
        <v>130</v>
      </c>
      <c r="B900" s="27" t="s">
        <v>27</v>
      </c>
      <c r="C900" s="28">
        <v>-3933151.18</v>
      </c>
      <c r="D900" s="25" t="s">
        <v>22</v>
      </c>
    </row>
    <row r="901" spans="1:4" x14ac:dyDescent="0.25">
      <c r="A901" s="25" t="s">
        <v>130</v>
      </c>
      <c r="B901" s="27" t="s">
        <v>27</v>
      </c>
      <c r="C901" s="28">
        <v>-37770651.350000001</v>
      </c>
      <c r="D901" s="25" t="s">
        <v>22</v>
      </c>
    </row>
    <row r="902" spans="1:4" x14ac:dyDescent="0.25">
      <c r="A902" s="25" t="s">
        <v>130</v>
      </c>
      <c r="B902" s="27" t="s">
        <v>27</v>
      </c>
      <c r="C902" s="28">
        <v>-17274620.190000001</v>
      </c>
      <c r="D902" s="25" t="s">
        <v>22</v>
      </c>
    </row>
    <row r="903" spans="1:4" x14ac:dyDescent="0.25">
      <c r="A903" s="25" t="s">
        <v>130</v>
      </c>
      <c r="B903" s="27" t="s">
        <v>27</v>
      </c>
      <c r="C903" s="28">
        <v>-570578.42000000004</v>
      </c>
      <c r="D903" s="25" t="s">
        <v>22</v>
      </c>
    </row>
    <row r="904" spans="1:4" x14ac:dyDescent="0.25">
      <c r="A904" s="25" t="s">
        <v>130</v>
      </c>
      <c r="B904" s="27" t="s">
        <v>27</v>
      </c>
      <c r="C904" s="28">
        <v>-316145.87</v>
      </c>
      <c r="D904" s="25" t="s">
        <v>22</v>
      </c>
    </row>
    <row r="905" spans="1:4" x14ac:dyDescent="0.25">
      <c r="A905" s="25" t="s">
        <v>130</v>
      </c>
      <c r="B905" s="27" t="s">
        <v>27</v>
      </c>
      <c r="C905" s="28">
        <v>-820873.78</v>
      </c>
      <c r="D905" s="25" t="s">
        <v>22</v>
      </c>
    </row>
    <row r="906" spans="1:4" x14ac:dyDescent="0.25">
      <c r="A906" s="25" t="s">
        <v>130</v>
      </c>
      <c r="B906" s="27" t="s">
        <v>27</v>
      </c>
      <c r="C906" s="28">
        <v>-22096.3</v>
      </c>
      <c r="D906" s="25" t="s">
        <v>22</v>
      </c>
    </row>
    <row r="907" spans="1:4" x14ac:dyDescent="0.25">
      <c r="A907" s="25" t="s">
        <v>130</v>
      </c>
      <c r="B907" s="27" t="s">
        <v>27</v>
      </c>
      <c r="C907" s="28">
        <v>-203674.8</v>
      </c>
      <c r="D907" s="25" t="s">
        <v>22</v>
      </c>
    </row>
    <row r="908" spans="1:4" x14ac:dyDescent="0.25">
      <c r="A908" s="25" t="s">
        <v>130</v>
      </c>
      <c r="B908" s="27" t="s">
        <v>27</v>
      </c>
      <c r="C908" s="28">
        <v>-543000.16</v>
      </c>
      <c r="D908" s="25" t="s">
        <v>22</v>
      </c>
    </row>
    <row r="909" spans="1:4" x14ac:dyDescent="0.25">
      <c r="A909" s="25" t="s">
        <v>130</v>
      </c>
      <c r="B909" s="27" t="s">
        <v>27</v>
      </c>
      <c r="C909" s="28">
        <v>-1050038.92</v>
      </c>
      <c r="D909" s="25" t="s">
        <v>22</v>
      </c>
    </row>
    <row r="910" spans="1:4" x14ac:dyDescent="0.25">
      <c r="A910" s="25" t="s">
        <v>130</v>
      </c>
      <c r="B910" s="27" t="s">
        <v>27</v>
      </c>
      <c r="C910" s="28">
        <v>-635060.24</v>
      </c>
      <c r="D910" s="25" t="s">
        <v>22</v>
      </c>
    </row>
    <row r="911" spans="1:4" x14ac:dyDescent="0.25">
      <c r="A911" s="25" t="s">
        <v>130</v>
      </c>
      <c r="B911" s="27" t="s">
        <v>27</v>
      </c>
      <c r="C911" s="28">
        <v>-1025.3900000000001</v>
      </c>
      <c r="D911" s="25" t="s">
        <v>22</v>
      </c>
    </row>
    <row r="912" spans="1:4" x14ac:dyDescent="0.25">
      <c r="A912" s="25" t="s">
        <v>130</v>
      </c>
      <c r="B912" s="27" t="s">
        <v>27</v>
      </c>
      <c r="C912" s="28">
        <v>-90011.97</v>
      </c>
      <c r="D912" s="25" t="s">
        <v>22</v>
      </c>
    </row>
    <row r="913" spans="1:4" x14ac:dyDescent="0.25">
      <c r="A913" s="25" t="s">
        <v>130</v>
      </c>
      <c r="B913" s="27" t="s">
        <v>27</v>
      </c>
      <c r="C913" s="28">
        <v>-26382.44</v>
      </c>
      <c r="D913" s="25" t="s">
        <v>22</v>
      </c>
    </row>
    <row r="914" spans="1:4" x14ac:dyDescent="0.25">
      <c r="A914" s="25" t="s">
        <v>130</v>
      </c>
      <c r="B914" s="27" t="s">
        <v>27</v>
      </c>
      <c r="C914" s="28">
        <v>-186229.94</v>
      </c>
      <c r="D914" s="25" t="s">
        <v>22</v>
      </c>
    </row>
    <row r="915" spans="1:4" x14ac:dyDescent="0.25">
      <c r="A915" s="25" t="s">
        <v>130</v>
      </c>
      <c r="B915" s="27" t="s">
        <v>27</v>
      </c>
      <c r="C915" s="28">
        <v>-320911.53999999998</v>
      </c>
      <c r="D915" s="25" t="s">
        <v>22</v>
      </c>
    </row>
    <row r="916" spans="1:4" x14ac:dyDescent="0.25">
      <c r="A916" s="25" t="s">
        <v>130</v>
      </c>
      <c r="B916" s="27" t="s">
        <v>27</v>
      </c>
      <c r="C916" s="28">
        <v>-15883.59</v>
      </c>
      <c r="D916" s="25" t="s">
        <v>22</v>
      </c>
    </row>
    <row r="917" spans="1:4" x14ac:dyDescent="0.25">
      <c r="A917" s="25" t="s">
        <v>130</v>
      </c>
      <c r="B917" s="27" t="s">
        <v>27</v>
      </c>
      <c r="C917" s="28">
        <v>-17104.150000000001</v>
      </c>
      <c r="D917" s="25" t="s">
        <v>22</v>
      </c>
    </row>
    <row r="918" spans="1:4" x14ac:dyDescent="0.25">
      <c r="A918" s="25" t="s">
        <v>130</v>
      </c>
      <c r="B918" s="27" t="s">
        <v>27</v>
      </c>
      <c r="C918" s="28">
        <v>-26161.48</v>
      </c>
      <c r="D918" s="25" t="s">
        <v>22</v>
      </c>
    </row>
    <row r="919" spans="1:4" x14ac:dyDescent="0.25">
      <c r="A919" s="25" t="s">
        <v>130</v>
      </c>
      <c r="B919" s="27" t="s">
        <v>27</v>
      </c>
      <c r="C919" s="28">
        <v>-32449.46</v>
      </c>
      <c r="D919" s="25" t="s">
        <v>22</v>
      </c>
    </row>
    <row r="920" spans="1:4" x14ac:dyDescent="0.25">
      <c r="A920" s="25" t="s">
        <v>130</v>
      </c>
      <c r="B920" s="27" t="s">
        <v>27</v>
      </c>
      <c r="C920" s="28">
        <v>-476888.01</v>
      </c>
      <c r="D920" s="25" t="s">
        <v>22</v>
      </c>
    </row>
    <row r="921" spans="1:4" x14ac:dyDescent="0.25">
      <c r="A921" s="25" t="s">
        <v>130</v>
      </c>
      <c r="B921" s="27" t="s">
        <v>27</v>
      </c>
      <c r="C921" s="28">
        <v>-175107.63</v>
      </c>
      <c r="D921" s="25" t="s">
        <v>22</v>
      </c>
    </row>
    <row r="922" spans="1:4" x14ac:dyDescent="0.25">
      <c r="A922" s="25" t="s">
        <v>130</v>
      </c>
      <c r="B922" s="27" t="s">
        <v>27</v>
      </c>
      <c r="C922" s="28">
        <v>-9754498.0099999998</v>
      </c>
      <c r="D922" s="25" t="s">
        <v>22</v>
      </c>
    </row>
    <row r="923" spans="1:4" x14ac:dyDescent="0.25">
      <c r="A923" s="25" t="s">
        <v>130</v>
      </c>
      <c r="B923" s="27" t="s">
        <v>27</v>
      </c>
      <c r="C923" s="28">
        <v>-20377.919999999998</v>
      </c>
      <c r="D923" s="25" t="s">
        <v>22</v>
      </c>
    </row>
    <row r="924" spans="1:4" x14ac:dyDescent="0.25">
      <c r="A924" s="25" t="s">
        <v>130</v>
      </c>
      <c r="B924" s="27" t="s">
        <v>27</v>
      </c>
      <c r="C924" s="28">
        <v>-1172434.75</v>
      </c>
      <c r="D924" s="25" t="s">
        <v>22</v>
      </c>
    </row>
    <row r="925" spans="1:4" x14ac:dyDescent="0.25">
      <c r="A925" s="25" t="s">
        <v>130</v>
      </c>
      <c r="B925" s="27" t="s">
        <v>27</v>
      </c>
      <c r="C925" s="28">
        <v>63495.35</v>
      </c>
      <c r="D925" s="25" t="s">
        <v>22</v>
      </c>
    </row>
    <row r="926" spans="1:4" x14ac:dyDescent="0.25">
      <c r="A926" s="25" t="s">
        <v>130</v>
      </c>
      <c r="B926" s="27" t="s">
        <v>27</v>
      </c>
      <c r="C926" s="28">
        <v>-158045.1</v>
      </c>
      <c r="D926" s="25" t="s">
        <v>22</v>
      </c>
    </row>
    <row r="927" spans="1:4" x14ac:dyDescent="0.25">
      <c r="A927" s="25" t="s">
        <v>130</v>
      </c>
      <c r="B927" s="27" t="s">
        <v>27</v>
      </c>
      <c r="C927" s="28">
        <v>-39594.949999999997</v>
      </c>
      <c r="D927" s="25" t="s">
        <v>22</v>
      </c>
    </row>
    <row r="928" spans="1:4" x14ac:dyDescent="0.25">
      <c r="A928" s="25" t="s">
        <v>130</v>
      </c>
      <c r="B928" s="27" t="s">
        <v>27</v>
      </c>
      <c r="C928" s="28">
        <v>531.4</v>
      </c>
      <c r="D928" s="25" t="s">
        <v>22</v>
      </c>
    </row>
    <row r="929" spans="1:4" x14ac:dyDescent="0.25">
      <c r="A929" s="25" t="s">
        <v>130</v>
      </c>
      <c r="B929" s="27" t="s">
        <v>27</v>
      </c>
      <c r="C929" s="28">
        <v>-115.01</v>
      </c>
      <c r="D929" s="25" t="s">
        <v>22</v>
      </c>
    </row>
    <row r="930" spans="1:4" x14ac:dyDescent="0.25">
      <c r="A930" s="25" t="s">
        <v>131</v>
      </c>
      <c r="B930" s="27" t="s">
        <v>27</v>
      </c>
      <c r="C930" s="28">
        <v>1087</v>
      </c>
      <c r="D930" s="25" t="s">
        <v>22</v>
      </c>
    </row>
    <row r="931" spans="1:4" x14ac:dyDescent="0.25">
      <c r="A931" s="25" t="s">
        <v>131</v>
      </c>
      <c r="B931" s="27" t="s">
        <v>27</v>
      </c>
      <c r="C931" s="28">
        <v>166.5</v>
      </c>
      <c r="D931" s="25" t="s">
        <v>22</v>
      </c>
    </row>
    <row r="932" spans="1:4" x14ac:dyDescent="0.25">
      <c r="A932" s="25" t="s">
        <v>131</v>
      </c>
      <c r="B932" s="27" t="s">
        <v>27</v>
      </c>
      <c r="C932" s="28">
        <v>383.5</v>
      </c>
      <c r="D932" s="25" t="s">
        <v>22</v>
      </c>
    </row>
    <row r="933" spans="1:4" x14ac:dyDescent="0.25">
      <c r="A933" s="25" t="s">
        <v>131</v>
      </c>
      <c r="B933" s="27" t="s">
        <v>27</v>
      </c>
      <c r="C933" s="28">
        <v>782.18</v>
      </c>
      <c r="D933" s="25" t="s">
        <v>22</v>
      </c>
    </row>
    <row r="934" spans="1:4" x14ac:dyDescent="0.25">
      <c r="A934" s="25" t="s">
        <v>131</v>
      </c>
      <c r="B934" s="27" t="s">
        <v>27</v>
      </c>
      <c r="C934" s="28">
        <v>1846.92</v>
      </c>
      <c r="D934" s="25" t="s">
        <v>22</v>
      </c>
    </row>
    <row r="935" spans="1:4" x14ac:dyDescent="0.25">
      <c r="A935" s="25" t="s">
        <v>131</v>
      </c>
      <c r="B935" s="27" t="s">
        <v>27</v>
      </c>
      <c r="C935" s="28">
        <v>1574.51</v>
      </c>
      <c r="D935" s="25" t="s">
        <v>22</v>
      </c>
    </row>
    <row r="936" spans="1:4" x14ac:dyDescent="0.25">
      <c r="A936" s="25" t="s">
        <v>131</v>
      </c>
      <c r="B936" s="27" t="s">
        <v>27</v>
      </c>
      <c r="C936" s="28">
        <v>169</v>
      </c>
      <c r="D936" s="25" t="s">
        <v>22</v>
      </c>
    </row>
    <row r="937" spans="1:4" x14ac:dyDescent="0.25">
      <c r="A937" s="25" t="s">
        <v>131</v>
      </c>
      <c r="B937" s="27" t="s">
        <v>27</v>
      </c>
      <c r="C937" s="28">
        <v>575.5</v>
      </c>
      <c r="D937" s="25" t="s">
        <v>22</v>
      </c>
    </row>
    <row r="938" spans="1:4" x14ac:dyDescent="0.25">
      <c r="A938" s="25" t="s">
        <v>131</v>
      </c>
      <c r="B938" s="27" t="s">
        <v>27</v>
      </c>
      <c r="C938" s="28">
        <v>790.5</v>
      </c>
      <c r="D938" s="25" t="s">
        <v>22</v>
      </c>
    </row>
    <row r="939" spans="1:4" x14ac:dyDescent="0.25">
      <c r="A939" s="25" t="s">
        <v>131</v>
      </c>
      <c r="B939" s="27" t="s">
        <v>27</v>
      </c>
      <c r="C939" s="28">
        <v>462.93</v>
      </c>
      <c r="D939" s="25" t="s">
        <v>22</v>
      </c>
    </row>
    <row r="940" spans="1:4" x14ac:dyDescent="0.25">
      <c r="A940" s="25" t="s">
        <v>131</v>
      </c>
      <c r="B940" s="27" t="s">
        <v>27</v>
      </c>
      <c r="C940" s="28">
        <v>712</v>
      </c>
      <c r="D940" s="25" t="s">
        <v>22</v>
      </c>
    </row>
    <row r="941" spans="1:4" x14ac:dyDescent="0.25">
      <c r="A941" s="25" t="s">
        <v>131</v>
      </c>
      <c r="B941" s="27" t="s">
        <v>27</v>
      </c>
      <c r="C941" s="28">
        <v>198.5</v>
      </c>
      <c r="D941" s="25" t="s">
        <v>22</v>
      </c>
    </row>
    <row r="942" spans="1:4" x14ac:dyDescent="0.25">
      <c r="A942" s="25" t="s">
        <v>131</v>
      </c>
      <c r="B942" s="27" t="s">
        <v>27</v>
      </c>
      <c r="C942" s="28">
        <v>2357.5</v>
      </c>
      <c r="D942" s="25" t="s">
        <v>22</v>
      </c>
    </row>
    <row r="943" spans="1:4" x14ac:dyDescent="0.25">
      <c r="A943" s="25" t="s">
        <v>131</v>
      </c>
      <c r="B943" s="27" t="s">
        <v>27</v>
      </c>
      <c r="C943" s="28">
        <v>171</v>
      </c>
      <c r="D943" s="25" t="s">
        <v>22</v>
      </c>
    </row>
    <row r="944" spans="1:4" x14ac:dyDescent="0.25">
      <c r="A944" s="25" t="s">
        <v>131</v>
      </c>
      <c r="B944" s="27" t="s">
        <v>27</v>
      </c>
      <c r="C944" s="28">
        <v>3694.82</v>
      </c>
      <c r="D944" s="25" t="s">
        <v>22</v>
      </c>
    </row>
    <row r="945" spans="1:4" x14ac:dyDescent="0.25">
      <c r="A945" s="25" t="s">
        <v>131</v>
      </c>
      <c r="B945" s="27" t="s">
        <v>27</v>
      </c>
      <c r="C945" s="28">
        <v>8351.5</v>
      </c>
      <c r="D945" s="25" t="s">
        <v>22</v>
      </c>
    </row>
    <row r="946" spans="1:4" x14ac:dyDescent="0.25">
      <c r="A946" s="25" t="s">
        <v>131</v>
      </c>
      <c r="B946" s="27" t="s">
        <v>27</v>
      </c>
      <c r="C946" s="28">
        <v>338</v>
      </c>
      <c r="D946" s="25" t="s">
        <v>22</v>
      </c>
    </row>
    <row r="947" spans="1:4" x14ac:dyDescent="0.25">
      <c r="A947" s="25" t="s">
        <v>131</v>
      </c>
      <c r="B947" s="27" t="s">
        <v>27</v>
      </c>
      <c r="C947" s="28">
        <v>161.5</v>
      </c>
      <c r="D947" s="25" t="s">
        <v>22</v>
      </c>
    </row>
    <row r="948" spans="1:4" x14ac:dyDescent="0.25">
      <c r="A948" s="25" t="s">
        <v>131</v>
      </c>
      <c r="B948" s="27" t="s">
        <v>27</v>
      </c>
      <c r="C948" s="28">
        <v>74.5</v>
      </c>
      <c r="D948" s="25" t="s">
        <v>22</v>
      </c>
    </row>
    <row r="949" spans="1:4" x14ac:dyDescent="0.25">
      <c r="A949" s="25" t="s">
        <v>131</v>
      </c>
      <c r="B949" s="27" t="s">
        <v>27</v>
      </c>
      <c r="C949" s="28">
        <v>508</v>
      </c>
      <c r="D949" s="25" t="s">
        <v>22</v>
      </c>
    </row>
    <row r="950" spans="1:4" x14ac:dyDescent="0.25">
      <c r="A950" s="25" t="s">
        <v>131</v>
      </c>
      <c r="B950" s="27" t="s">
        <v>27</v>
      </c>
      <c r="C950" s="28">
        <v>566.29999999999995</v>
      </c>
      <c r="D950" s="25" t="s">
        <v>22</v>
      </c>
    </row>
    <row r="951" spans="1:4" x14ac:dyDescent="0.25">
      <c r="A951" s="25" t="s">
        <v>131</v>
      </c>
      <c r="B951" s="27" t="s">
        <v>27</v>
      </c>
      <c r="C951" s="28">
        <v>122</v>
      </c>
      <c r="D951" s="25" t="s">
        <v>22</v>
      </c>
    </row>
    <row r="952" spans="1:4" x14ac:dyDescent="0.25">
      <c r="A952" s="25" t="s">
        <v>131</v>
      </c>
      <c r="B952" s="27" t="s">
        <v>27</v>
      </c>
      <c r="C952" s="28">
        <v>181.98</v>
      </c>
      <c r="D952" s="25" t="s">
        <v>22</v>
      </c>
    </row>
    <row r="953" spans="1:4" x14ac:dyDescent="0.25">
      <c r="A953" s="25" t="s">
        <v>131</v>
      </c>
      <c r="B953" s="27" t="s">
        <v>27</v>
      </c>
      <c r="C953" s="28">
        <v>139</v>
      </c>
      <c r="D953" s="25" t="s">
        <v>22</v>
      </c>
    </row>
    <row r="954" spans="1:4" x14ac:dyDescent="0.25">
      <c r="A954" s="25" t="s">
        <v>131</v>
      </c>
      <c r="B954" s="27" t="s">
        <v>27</v>
      </c>
      <c r="C954" s="28">
        <v>6</v>
      </c>
      <c r="D954" s="25" t="s">
        <v>22</v>
      </c>
    </row>
    <row r="955" spans="1:4" x14ac:dyDescent="0.25">
      <c r="A955" s="25" t="s">
        <v>131</v>
      </c>
      <c r="B955" s="27" t="s">
        <v>27</v>
      </c>
      <c r="C955" s="28">
        <v>165</v>
      </c>
      <c r="D955" s="25" t="s">
        <v>22</v>
      </c>
    </row>
    <row r="956" spans="1:4" x14ac:dyDescent="0.25">
      <c r="A956" s="25" t="s">
        <v>131</v>
      </c>
      <c r="B956" s="27" t="s">
        <v>27</v>
      </c>
      <c r="C956" s="28">
        <v>799.5</v>
      </c>
      <c r="D956" s="25" t="s">
        <v>22</v>
      </c>
    </row>
    <row r="957" spans="1:4" x14ac:dyDescent="0.25">
      <c r="A957" s="25" t="s">
        <v>131</v>
      </c>
      <c r="B957" s="27" t="s">
        <v>27</v>
      </c>
      <c r="C957" s="28">
        <v>200</v>
      </c>
      <c r="D957" s="25" t="s">
        <v>22</v>
      </c>
    </row>
    <row r="958" spans="1:4" x14ac:dyDescent="0.25">
      <c r="A958" s="25" t="s">
        <v>131</v>
      </c>
      <c r="B958" s="27" t="s">
        <v>27</v>
      </c>
      <c r="C958" s="28">
        <v>206.5</v>
      </c>
      <c r="D958" s="25" t="s">
        <v>22</v>
      </c>
    </row>
    <row r="959" spans="1:4" x14ac:dyDescent="0.25">
      <c r="A959" s="25" t="s">
        <v>131</v>
      </c>
      <c r="B959" s="27" t="s">
        <v>27</v>
      </c>
      <c r="C959" s="28">
        <v>1877</v>
      </c>
      <c r="D959" s="25" t="s">
        <v>22</v>
      </c>
    </row>
    <row r="960" spans="1:4" x14ac:dyDescent="0.25">
      <c r="A960" s="25" t="s">
        <v>131</v>
      </c>
      <c r="B960" s="27" t="s">
        <v>27</v>
      </c>
      <c r="C960" s="28">
        <v>531.5</v>
      </c>
      <c r="D960" s="25" t="s">
        <v>22</v>
      </c>
    </row>
    <row r="961" spans="1:4" x14ac:dyDescent="0.25">
      <c r="A961" s="25" t="s">
        <v>131</v>
      </c>
      <c r="B961" s="27" t="s">
        <v>27</v>
      </c>
      <c r="C961" s="28">
        <v>12</v>
      </c>
      <c r="D961" s="25" t="s">
        <v>22</v>
      </c>
    </row>
    <row r="962" spans="1:4" x14ac:dyDescent="0.25">
      <c r="A962" s="25" t="s">
        <v>131</v>
      </c>
      <c r="B962" s="27" t="s">
        <v>27</v>
      </c>
      <c r="C962" s="28">
        <v>178</v>
      </c>
      <c r="D962" s="25" t="s">
        <v>22</v>
      </c>
    </row>
    <row r="963" spans="1:4" x14ac:dyDescent="0.25">
      <c r="A963" s="25" t="s">
        <v>131</v>
      </c>
      <c r="B963" s="27" t="s">
        <v>27</v>
      </c>
      <c r="C963" s="28">
        <v>561.5</v>
      </c>
      <c r="D963" s="25" t="s">
        <v>22</v>
      </c>
    </row>
    <row r="964" spans="1:4" x14ac:dyDescent="0.25">
      <c r="A964" s="25" t="s">
        <v>131</v>
      </c>
      <c r="B964" s="27" t="s">
        <v>27</v>
      </c>
      <c r="C964" s="28">
        <v>157</v>
      </c>
      <c r="D964" s="25" t="s">
        <v>22</v>
      </c>
    </row>
    <row r="965" spans="1:4" x14ac:dyDescent="0.25">
      <c r="A965" s="25" t="s">
        <v>131</v>
      </c>
      <c r="B965" s="27" t="s">
        <v>27</v>
      </c>
      <c r="C965" s="28">
        <v>76.5</v>
      </c>
      <c r="D965" s="25" t="s">
        <v>22</v>
      </c>
    </row>
    <row r="966" spans="1:4" x14ac:dyDescent="0.25">
      <c r="A966" s="25" t="s">
        <v>131</v>
      </c>
      <c r="B966" s="27" t="s">
        <v>27</v>
      </c>
      <c r="C966" s="28">
        <v>37</v>
      </c>
      <c r="D966" s="25" t="s">
        <v>22</v>
      </c>
    </row>
    <row r="967" spans="1:4" x14ac:dyDescent="0.25">
      <c r="A967" s="25" t="s">
        <v>131</v>
      </c>
      <c r="B967" s="27" t="s">
        <v>27</v>
      </c>
      <c r="C967" s="28">
        <v>1207</v>
      </c>
      <c r="D967" s="25" t="s">
        <v>22</v>
      </c>
    </row>
    <row r="968" spans="1:4" x14ac:dyDescent="0.25">
      <c r="A968" s="25" t="s">
        <v>131</v>
      </c>
      <c r="B968" s="27" t="s">
        <v>27</v>
      </c>
      <c r="C968" s="28">
        <v>6</v>
      </c>
      <c r="D968" s="25" t="s">
        <v>22</v>
      </c>
    </row>
    <row r="969" spans="1:4" x14ac:dyDescent="0.25">
      <c r="A969" s="25" t="s">
        <v>131</v>
      </c>
      <c r="B969" s="27" t="s">
        <v>27</v>
      </c>
      <c r="C969" s="28">
        <v>548.5</v>
      </c>
      <c r="D969" s="25" t="s">
        <v>22</v>
      </c>
    </row>
    <row r="970" spans="1:4" x14ac:dyDescent="0.25">
      <c r="A970" s="25" t="s">
        <v>131</v>
      </c>
      <c r="B970" s="27" t="s">
        <v>27</v>
      </c>
      <c r="C970" s="28">
        <v>22</v>
      </c>
      <c r="D970" s="25" t="s">
        <v>22</v>
      </c>
    </row>
    <row r="971" spans="1:4" x14ac:dyDescent="0.25">
      <c r="A971" s="25" t="s">
        <v>132</v>
      </c>
      <c r="B971" s="27" t="s">
        <v>27</v>
      </c>
      <c r="C971" s="28">
        <v>-6438.62</v>
      </c>
      <c r="D971" s="25" t="s">
        <v>22</v>
      </c>
    </row>
    <row r="972" spans="1:4" x14ac:dyDescent="0.25">
      <c r="A972" s="25" t="s">
        <v>132</v>
      </c>
      <c r="B972" s="27" t="s">
        <v>27</v>
      </c>
      <c r="C972" s="28">
        <v>-2831.43</v>
      </c>
      <c r="D972" s="25" t="s">
        <v>22</v>
      </c>
    </row>
    <row r="973" spans="1:4" x14ac:dyDescent="0.25">
      <c r="A973" s="25" t="s">
        <v>132</v>
      </c>
      <c r="B973" s="27" t="s">
        <v>27</v>
      </c>
      <c r="C973" s="28">
        <v>-1922.91</v>
      </c>
      <c r="D973" s="25" t="s">
        <v>22</v>
      </c>
    </row>
    <row r="974" spans="1:4" x14ac:dyDescent="0.25">
      <c r="A974" s="25" t="s">
        <v>132</v>
      </c>
      <c r="B974" s="27" t="s">
        <v>27</v>
      </c>
      <c r="C974" s="28">
        <v>-2948.94</v>
      </c>
      <c r="D974" s="25" t="s">
        <v>22</v>
      </c>
    </row>
    <row r="975" spans="1:4" x14ac:dyDescent="0.25">
      <c r="A975" s="25" t="s">
        <v>132</v>
      </c>
      <c r="B975" s="27" t="s">
        <v>27</v>
      </c>
      <c r="C975" s="28">
        <v>-45267.34</v>
      </c>
      <c r="D975" s="25" t="s">
        <v>22</v>
      </c>
    </row>
    <row r="976" spans="1:4" x14ac:dyDescent="0.25">
      <c r="A976" s="25" t="s">
        <v>132</v>
      </c>
      <c r="B976" s="27" t="s">
        <v>27</v>
      </c>
      <c r="C976" s="28">
        <v>-4619.67</v>
      </c>
      <c r="D976" s="25" t="s">
        <v>22</v>
      </c>
    </row>
    <row r="977" spans="1:4" x14ac:dyDescent="0.25">
      <c r="A977" s="25" t="s">
        <v>132</v>
      </c>
      <c r="B977" s="27" t="s">
        <v>27</v>
      </c>
      <c r="C977" s="28">
        <v>-1030.3800000000001</v>
      </c>
      <c r="D977" s="25" t="s">
        <v>22</v>
      </c>
    </row>
    <row r="978" spans="1:4" x14ac:dyDescent="0.25">
      <c r="A978" s="25" t="s">
        <v>132</v>
      </c>
      <c r="B978" s="27" t="s">
        <v>27</v>
      </c>
      <c r="C978" s="28">
        <v>-2131.2800000000002</v>
      </c>
      <c r="D978" s="25" t="s">
        <v>22</v>
      </c>
    </row>
    <row r="979" spans="1:4" x14ac:dyDescent="0.25">
      <c r="A979" s="25" t="s">
        <v>132</v>
      </c>
      <c r="B979" s="27" t="s">
        <v>27</v>
      </c>
      <c r="C979" s="28">
        <v>-2944.88</v>
      </c>
      <c r="D979" s="25" t="s">
        <v>22</v>
      </c>
    </row>
    <row r="980" spans="1:4" x14ac:dyDescent="0.25">
      <c r="A980" s="25" t="s">
        <v>132</v>
      </c>
      <c r="B980" s="27" t="s">
        <v>27</v>
      </c>
      <c r="C980" s="28">
        <v>-3493.06</v>
      </c>
      <c r="D980" s="25" t="s">
        <v>22</v>
      </c>
    </row>
    <row r="981" spans="1:4" x14ac:dyDescent="0.25">
      <c r="A981" s="25" t="s">
        <v>132</v>
      </c>
      <c r="B981" s="27" t="s">
        <v>27</v>
      </c>
      <c r="C981" s="28">
        <v>-5504.26</v>
      </c>
      <c r="D981" s="25" t="s">
        <v>22</v>
      </c>
    </row>
    <row r="982" spans="1:4" x14ac:dyDescent="0.25">
      <c r="A982" s="25" t="s">
        <v>132</v>
      </c>
      <c r="B982" s="27" t="s">
        <v>27</v>
      </c>
      <c r="C982" s="28">
        <v>-12502.8</v>
      </c>
      <c r="D982" s="25" t="s">
        <v>22</v>
      </c>
    </row>
    <row r="983" spans="1:4" x14ac:dyDescent="0.25">
      <c r="A983" s="25" t="s">
        <v>132</v>
      </c>
      <c r="B983" s="27" t="s">
        <v>27</v>
      </c>
      <c r="C983" s="28">
        <v>-3869.41</v>
      </c>
      <c r="D983" s="25" t="s">
        <v>22</v>
      </c>
    </row>
    <row r="984" spans="1:4" x14ac:dyDescent="0.25">
      <c r="A984" s="25" t="s">
        <v>132</v>
      </c>
      <c r="B984" s="27" t="s">
        <v>27</v>
      </c>
      <c r="C984" s="28">
        <v>-119.33</v>
      </c>
      <c r="D984" s="25" t="s">
        <v>22</v>
      </c>
    </row>
    <row r="985" spans="1:4" x14ac:dyDescent="0.25">
      <c r="A985" s="25" t="s">
        <v>132</v>
      </c>
      <c r="B985" s="27" t="s">
        <v>27</v>
      </c>
      <c r="C985" s="28">
        <v>-1068.3699999999999</v>
      </c>
      <c r="D985" s="25" t="s">
        <v>22</v>
      </c>
    </row>
    <row r="986" spans="1:4" x14ac:dyDescent="0.25">
      <c r="A986" s="25" t="s">
        <v>132</v>
      </c>
      <c r="B986" s="27" t="s">
        <v>27</v>
      </c>
      <c r="C986" s="28">
        <v>-2853.32</v>
      </c>
      <c r="D986" s="25" t="s">
        <v>22</v>
      </c>
    </row>
    <row r="987" spans="1:4" x14ac:dyDescent="0.25">
      <c r="A987" s="25" t="s">
        <v>132</v>
      </c>
      <c r="B987" s="27" t="s">
        <v>27</v>
      </c>
      <c r="C987" s="28">
        <v>-5.53</v>
      </c>
      <c r="D987" s="25" t="s">
        <v>22</v>
      </c>
    </row>
    <row r="988" spans="1:4" x14ac:dyDescent="0.25">
      <c r="A988" s="25" t="s">
        <v>132</v>
      </c>
      <c r="B988" s="27" t="s">
        <v>27</v>
      </c>
      <c r="C988" s="28">
        <v>-260.02</v>
      </c>
      <c r="D988" s="25" t="s">
        <v>22</v>
      </c>
    </row>
    <row r="989" spans="1:4" x14ac:dyDescent="0.25">
      <c r="A989" s="25" t="s">
        <v>132</v>
      </c>
      <c r="B989" s="27" t="s">
        <v>27</v>
      </c>
      <c r="C989" s="28">
        <v>-6276.38</v>
      </c>
      <c r="D989" s="25" t="s">
        <v>22</v>
      </c>
    </row>
    <row r="990" spans="1:4" x14ac:dyDescent="0.25">
      <c r="A990" s="25" t="s">
        <v>132</v>
      </c>
      <c r="B990" s="27" t="s">
        <v>27</v>
      </c>
      <c r="C990" s="28">
        <v>-0.62</v>
      </c>
      <c r="D990" s="25" t="s">
        <v>22</v>
      </c>
    </row>
    <row r="991" spans="1:4" x14ac:dyDescent="0.25">
      <c r="A991" s="25" t="s">
        <v>133</v>
      </c>
      <c r="B991" s="27" t="s">
        <v>27</v>
      </c>
      <c r="C991" s="28">
        <v>-333776.15999999997</v>
      </c>
      <c r="D991" s="25" t="s">
        <v>22</v>
      </c>
    </row>
    <row r="992" spans="1:4" x14ac:dyDescent="0.25">
      <c r="A992" s="25" t="s">
        <v>133</v>
      </c>
      <c r="B992" s="27" t="s">
        <v>27</v>
      </c>
      <c r="C992" s="28">
        <v>-113075.29</v>
      </c>
      <c r="D992" s="25" t="s">
        <v>22</v>
      </c>
    </row>
    <row r="993" spans="1:4" x14ac:dyDescent="0.25">
      <c r="A993" s="25" t="s">
        <v>133</v>
      </c>
      <c r="B993" s="27" t="s">
        <v>27</v>
      </c>
      <c r="C993" s="28">
        <v>-82002.48</v>
      </c>
      <c r="D993" s="25" t="s">
        <v>22</v>
      </c>
    </row>
    <row r="994" spans="1:4" x14ac:dyDescent="0.25">
      <c r="A994" s="25" t="s">
        <v>133</v>
      </c>
      <c r="B994" s="27" t="s">
        <v>27</v>
      </c>
      <c r="C994" s="28">
        <v>-8052.72</v>
      </c>
      <c r="D994" s="25" t="s">
        <v>22</v>
      </c>
    </row>
    <row r="995" spans="1:4" x14ac:dyDescent="0.25">
      <c r="A995" s="25" t="s">
        <v>134</v>
      </c>
      <c r="B995" s="27" t="s">
        <v>27</v>
      </c>
      <c r="C995" s="28">
        <v>79608.429999999993</v>
      </c>
      <c r="D995" s="25" t="s">
        <v>22</v>
      </c>
    </row>
    <row r="996" spans="1:4" x14ac:dyDescent="0.25">
      <c r="A996" s="25" t="s">
        <v>135</v>
      </c>
      <c r="B996" s="27" t="s">
        <v>27</v>
      </c>
      <c r="C996" s="28">
        <v>-140918.6</v>
      </c>
      <c r="D996" s="25" t="s">
        <v>22</v>
      </c>
    </row>
    <row r="997" spans="1:4" x14ac:dyDescent="0.25">
      <c r="A997" s="25" t="s">
        <v>135</v>
      </c>
      <c r="B997" s="27" t="s">
        <v>27</v>
      </c>
      <c r="C997" s="28">
        <v>9692.56</v>
      </c>
      <c r="D997" s="25" t="s">
        <v>22</v>
      </c>
    </row>
    <row r="998" spans="1:4" x14ac:dyDescent="0.25">
      <c r="A998" s="25" t="s">
        <v>135</v>
      </c>
      <c r="B998" s="27" t="s">
        <v>27</v>
      </c>
      <c r="C998" s="28">
        <v>135809.9</v>
      </c>
      <c r="D998" s="25" t="s">
        <v>22</v>
      </c>
    </row>
    <row r="999" spans="1:4" x14ac:dyDescent="0.25">
      <c r="A999" s="25" t="s">
        <v>135</v>
      </c>
      <c r="B999" s="27" t="s">
        <v>27</v>
      </c>
      <c r="C999" s="28">
        <v>-412489.08</v>
      </c>
      <c r="D999" s="25" t="s">
        <v>22</v>
      </c>
    </row>
    <row r="1000" spans="1:4" x14ac:dyDescent="0.25">
      <c r="A1000" s="25" t="s">
        <v>135</v>
      </c>
      <c r="B1000" s="27" t="s">
        <v>27</v>
      </c>
      <c r="C1000" s="28">
        <v>5428.54</v>
      </c>
      <c r="D1000" s="25" t="s">
        <v>22</v>
      </c>
    </row>
    <row r="1001" spans="1:4" x14ac:dyDescent="0.25">
      <c r="A1001" s="25" t="s">
        <v>135</v>
      </c>
      <c r="B1001" s="27" t="s">
        <v>27</v>
      </c>
      <c r="C1001" s="28">
        <v>965.72</v>
      </c>
      <c r="D1001" s="25" t="s">
        <v>22</v>
      </c>
    </row>
    <row r="1002" spans="1:4" x14ac:dyDescent="0.25">
      <c r="A1002" s="25" t="s">
        <v>136</v>
      </c>
      <c r="B1002" s="27" t="s">
        <v>27</v>
      </c>
      <c r="C1002" s="28">
        <v>-686517.67</v>
      </c>
      <c r="D1002" s="25" t="s">
        <v>22</v>
      </c>
    </row>
    <row r="1003" spans="1:4" x14ac:dyDescent="0.25">
      <c r="A1003" s="25" t="s">
        <v>136</v>
      </c>
      <c r="B1003" s="27" t="s">
        <v>27</v>
      </c>
      <c r="C1003" s="28">
        <v>6950.28</v>
      </c>
      <c r="D1003" s="25" t="s">
        <v>22</v>
      </c>
    </row>
    <row r="1004" spans="1:4" x14ac:dyDescent="0.25">
      <c r="A1004" s="25" t="s">
        <v>136</v>
      </c>
      <c r="B1004" s="27" t="s">
        <v>27</v>
      </c>
      <c r="C1004" s="28">
        <v>125531.85</v>
      </c>
      <c r="D1004" s="25" t="s">
        <v>22</v>
      </c>
    </row>
    <row r="1005" spans="1:4" x14ac:dyDescent="0.25">
      <c r="A1005" s="25" t="s">
        <v>137</v>
      </c>
      <c r="B1005" s="27" t="s">
        <v>27</v>
      </c>
      <c r="C1005" s="28">
        <v>3000</v>
      </c>
      <c r="D1005" s="25" t="s">
        <v>22</v>
      </c>
    </row>
    <row r="1006" spans="1:4" x14ac:dyDescent="0.25">
      <c r="A1006" s="25" t="s">
        <v>137</v>
      </c>
      <c r="B1006" s="27" t="s">
        <v>27</v>
      </c>
      <c r="C1006" s="28">
        <v>-2017000</v>
      </c>
      <c r="D1006" s="25" t="s">
        <v>22</v>
      </c>
    </row>
    <row r="1007" spans="1:4" x14ac:dyDescent="0.25">
      <c r="A1007" s="25" t="s">
        <v>137</v>
      </c>
      <c r="B1007" s="27" t="s">
        <v>27</v>
      </c>
      <c r="C1007" s="28">
        <v>811000</v>
      </c>
      <c r="D1007" s="25" t="s">
        <v>22</v>
      </c>
    </row>
    <row r="1008" spans="1:4" x14ac:dyDescent="0.25">
      <c r="A1008" s="25" t="s">
        <v>137</v>
      </c>
      <c r="B1008" s="27" t="s">
        <v>27</v>
      </c>
      <c r="C1008" s="28">
        <v>-894000</v>
      </c>
      <c r="D1008" s="25" t="s">
        <v>22</v>
      </c>
    </row>
    <row r="1009" spans="1:4" x14ac:dyDescent="0.25">
      <c r="A1009" s="25" t="s">
        <v>137</v>
      </c>
      <c r="B1009" s="27" t="s">
        <v>27</v>
      </c>
      <c r="C1009" s="28">
        <v>138000</v>
      </c>
      <c r="D1009" s="25" t="s">
        <v>22</v>
      </c>
    </row>
    <row r="1010" spans="1:4" x14ac:dyDescent="0.25">
      <c r="A1010" s="25" t="s">
        <v>137</v>
      </c>
      <c r="B1010" s="27" t="s">
        <v>27</v>
      </c>
      <c r="C1010" s="28">
        <v>14000</v>
      </c>
      <c r="D1010" s="25" t="s">
        <v>22</v>
      </c>
    </row>
    <row r="1011" spans="1:4" x14ac:dyDescent="0.25">
      <c r="A1011" s="25" t="s">
        <v>138</v>
      </c>
      <c r="B1011" s="27" t="s">
        <v>27</v>
      </c>
      <c r="C1011" s="28">
        <v>-54566.33</v>
      </c>
      <c r="D1011" s="25" t="s">
        <v>22</v>
      </c>
    </row>
    <row r="1012" spans="1:4" x14ac:dyDescent="0.25">
      <c r="A1012" s="25" t="s">
        <v>138</v>
      </c>
      <c r="B1012" s="27" t="s">
        <v>27</v>
      </c>
      <c r="C1012" s="28">
        <v>-8155.93</v>
      </c>
      <c r="D1012" s="25" t="s">
        <v>22</v>
      </c>
    </row>
    <row r="1013" spans="1:4" x14ac:dyDescent="0.25">
      <c r="A1013" s="25" t="s">
        <v>139</v>
      </c>
      <c r="B1013" s="27" t="s">
        <v>27</v>
      </c>
      <c r="C1013" s="28">
        <v>-6161.66</v>
      </c>
      <c r="D1013" s="25" t="s">
        <v>22</v>
      </c>
    </row>
    <row r="1014" spans="1:4" x14ac:dyDescent="0.25">
      <c r="A1014" s="25" t="s">
        <v>140</v>
      </c>
      <c r="B1014" s="27" t="s">
        <v>27</v>
      </c>
      <c r="C1014" s="28">
        <v>-21064.97</v>
      </c>
      <c r="D1014" s="25" t="s">
        <v>22</v>
      </c>
    </row>
    <row r="1015" spans="1:4" x14ac:dyDescent="0.25">
      <c r="A1015" s="25" t="s">
        <v>140</v>
      </c>
      <c r="B1015" s="27" t="s">
        <v>27</v>
      </c>
      <c r="C1015" s="28">
        <v>-105671.54</v>
      </c>
      <c r="D1015" s="25" t="s">
        <v>22</v>
      </c>
    </row>
    <row r="1016" spans="1:4" x14ac:dyDescent="0.25">
      <c r="A1016" s="25" t="s">
        <v>140</v>
      </c>
      <c r="B1016" s="27" t="s">
        <v>27</v>
      </c>
      <c r="C1016" s="28">
        <v>-34258.46</v>
      </c>
      <c r="D1016" s="25" t="s">
        <v>22</v>
      </c>
    </row>
    <row r="1017" spans="1:4" x14ac:dyDescent="0.25">
      <c r="A1017" s="25" t="s">
        <v>140</v>
      </c>
      <c r="B1017" s="27" t="s">
        <v>27</v>
      </c>
      <c r="C1017" s="28">
        <v>-6057.28</v>
      </c>
      <c r="D1017" s="25" t="s">
        <v>22</v>
      </c>
    </row>
    <row r="1018" spans="1:4" x14ac:dyDescent="0.25">
      <c r="A1018" s="25" t="s">
        <v>140</v>
      </c>
      <c r="B1018" s="27" t="s">
        <v>27</v>
      </c>
      <c r="C1018" s="28">
        <v>-5455.22</v>
      </c>
      <c r="D1018" s="25" t="s">
        <v>22</v>
      </c>
    </row>
    <row r="1019" spans="1:4" x14ac:dyDescent="0.25">
      <c r="A1019" s="25" t="s">
        <v>140</v>
      </c>
      <c r="B1019" s="27" t="s">
        <v>27</v>
      </c>
      <c r="C1019" s="28">
        <v>-175491.47</v>
      </c>
      <c r="D1019" s="25" t="s">
        <v>22</v>
      </c>
    </row>
    <row r="1020" spans="1:4" x14ac:dyDescent="0.25">
      <c r="A1020" s="25" t="s">
        <v>140</v>
      </c>
      <c r="B1020" s="27" t="s">
        <v>27</v>
      </c>
      <c r="C1020" s="28">
        <v>-191656.95999999999</v>
      </c>
      <c r="D1020" s="25" t="s">
        <v>22</v>
      </c>
    </row>
    <row r="1021" spans="1:4" x14ac:dyDescent="0.25">
      <c r="A1021" s="25" t="s">
        <v>140</v>
      </c>
      <c r="B1021" s="27" t="s">
        <v>27</v>
      </c>
      <c r="C1021" s="28">
        <v>-55554.52</v>
      </c>
      <c r="D1021" s="25" t="s">
        <v>22</v>
      </c>
    </row>
    <row r="1022" spans="1:4" x14ac:dyDescent="0.25">
      <c r="A1022" s="25" t="s">
        <v>140</v>
      </c>
      <c r="B1022" s="27" t="s">
        <v>27</v>
      </c>
      <c r="C1022" s="28">
        <v>-7281.63</v>
      </c>
      <c r="D1022" s="25" t="s">
        <v>22</v>
      </c>
    </row>
    <row r="1023" spans="1:4" x14ac:dyDescent="0.25">
      <c r="A1023" s="25" t="s">
        <v>140</v>
      </c>
      <c r="B1023" s="27" t="s">
        <v>27</v>
      </c>
      <c r="C1023" s="28">
        <v>-4881.96</v>
      </c>
      <c r="D1023" s="25" t="s">
        <v>22</v>
      </c>
    </row>
    <row r="1024" spans="1:4" x14ac:dyDescent="0.25">
      <c r="A1024" s="25" t="s">
        <v>140</v>
      </c>
      <c r="B1024" s="27" t="s">
        <v>27</v>
      </c>
      <c r="C1024" s="28">
        <v>-9167.98</v>
      </c>
      <c r="D1024" s="25" t="s">
        <v>22</v>
      </c>
    </row>
    <row r="1025" spans="1:4" x14ac:dyDescent="0.25">
      <c r="A1025" s="25" t="s">
        <v>140</v>
      </c>
      <c r="B1025" s="27" t="s">
        <v>27</v>
      </c>
      <c r="C1025" s="28">
        <v>-74932.84</v>
      </c>
      <c r="D1025" s="25" t="s">
        <v>22</v>
      </c>
    </row>
    <row r="1026" spans="1:4" x14ac:dyDescent="0.25">
      <c r="A1026" s="25" t="s">
        <v>140</v>
      </c>
      <c r="B1026" s="27" t="s">
        <v>27</v>
      </c>
      <c r="C1026" s="28">
        <v>-89104.78</v>
      </c>
      <c r="D1026" s="25" t="s">
        <v>22</v>
      </c>
    </row>
    <row r="1027" spans="1:4" x14ac:dyDescent="0.25">
      <c r="A1027" s="25" t="s">
        <v>140</v>
      </c>
      <c r="B1027" s="27" t="s">
        <v>27</v>
      </c>
      <c r="C1027" s="28">
        <v>-863293.21</v>
      </c>
      <c r="D1027" s="25" t="s">
        <v>22</v>
      </c>
    </row>
    <row r="1028" spans="1:4" x14ac:dyDescent="0.25">
      <c r="A1028" s="25" t="s">
        <v>140</v>
      </c>
      <c r="B1028" s="27" t="s">
        <v>27</v>
      </c>
      <c r="C1028" s="28">
        <v>-395361.23</v>
      </c>
      <c r="D1028" s="25" t="s">
        <v>22</v>
      </c>
    </row>
    <row r="1029" spans="1:4" x14ac:dyDescent="0.25">
      <c r="A1029" s="25" t="s">
        <v>140</v>
      </c>
      <c r="B1029" s="27" t="s">
        <v>27</v>
      </c>
      <c r="C1029" s="28">
        <v>-20486.27</v>
      </c>
      <c r="D1029" s="25" t="s">
        <v>22</v>
      </c>
    </row>
    <row r="1030" spans="1:4" x14ac:dyDescent="0.25">
      <c r="A1030" s="25" t="s">
        <v>140</v>
      </c>
      <c r="B1030" s="27" t="s">
        <v>27</v>
      </c>
      <c r="C1030" s="28">
        <v>-11360.73</v>
      </c>
      <c r="D1030" s="25" t="s">
        <v>22</v>
      </c>
    </row>
    <row r="1031" spans="1:4" x14ac:dyDescent="0.25">
      <c r="A1031" s="25" t="s">
        <v>140</v>
      </c>
      <c r="B1031" s="27" t="s">
        <v>27</v>
      </c>
      <c r="C1031" s="28">
        <v>-29699.07</v>
      </c>
      <c r="D1031" s="25" t="s">
        <v>22</v>
      </c>
    </row>
    <row r="1032" spans="1:4" x14ac:dyDescent="0.25">
      <c r="A1032" s="25" t="s">
        <v>140</v>
      </c>
      <c r="B1032" s="27" t="s">
        <v>27</v>
      </c>
      <c r="C1032" s="28">
        <v>-165.92</v>
      </c>
      <c r="D1032" s="25" t="s">
        <v>22</v>
      </c>
    </row>
    <row r="1033" spans="1:4" x14ac:dyDescent="0.25">
      <c r="A1033" s="25" t="s">
        <v>140</v>
      </c>
      <c r="B1033" s="27" t="s">
        <v>27</v>
      </c>
      <c r="C1033" s="28">
        <v>-52.33</v>
      </c>
      <c r="D1033" s="25" t="s">
        <v>22</v>
      </c>
    </row>
    <row r="1034" spans="1:4" x14ac:dyDescent="0.25">
      <c r="A1034" s="25" t="s">
        <v>140</v>
      </c>
      <c r="B1034" s="27" t="s">
        <v>27</v>
      </c>
      <c r="C1034" s="28">
        <v>-46.01</v>
      </c>
      <c r="D1034" s="25" t="s">
        <v>22</v>
      </c>
    </row>
    <row r="1035" spans="1:4" x14ac:dyDescent="0.25">
      <c r="A1035" s="25" t="s">
        <v>140</v>
      </c>
      <c r="B1035" s="27" t="s">
        <v>27</v>
      </c>
      <c r="C1035" s="28">
        <v>-48.85</v>
      </c>
      <c r="D1035" s="25" t="s">
        <v>22</v>
      </c>
    </row>
    <row r="1036" spans="1:4" x14ac:dyDescent="0.25">
      <c r="A1036" s="25" t="s">
        <v>140</v>
      </c>
      <c r="B1036" s="27" t="s">
        <v>27</v>
      </c>
      <c r="C1036" s="28">
        <v>-292.18</v>
      </c>
      <c r="D1036" s="25" t="s">
        <v>22</v>
      </c>
    </row>
    <row r="1037" spans="1:4" x14ac:dyDescent="0.25">
      <c r="A1037" s="25" t="s">
        <v>140</v>
      </c>
      <c r="B1037" s="27" t="s">
        <v>27</v>
      </c>
      <c r="C1037" s="28">
        <v>-305.64</v>
      </c>
      <c r="D1037" s="25" t="s">
        <v>22</v>
      </c>
    </row>
    <row r="1038" spans="1:4" x14ac:dyDescent="0.25">
      <c r="A1038" s="25" t="s">
        <v>140</v>
      </c>
      <c r="B1038" s="27" t="s">
        <v>27</v>
      </c>
      <c r="C1038" s="28">
        <v>-27.86</v>
      </c>
      <c r="D1038" s="25" t="s">
        <v>22</v>
      </c>
    </row>
    <row r="1039" spans="1:4" x14ac:dyDescent="0.25">
      <c r="A1039" s="25" t="s">
        <v>140</v>
      </c>
      <c r="B1039" s="27" t="s">
        <v>27</v>
      </c>
      <c r="C1039" s="28">
        <v>-26.41</v>
      </c>
      <c r="D1039" s="25" t="s">
        <v>22</v>
      </c>
    </row>
    <row r="1040" spans="1:4" x14ac:dyDescent="0.25">
      <c r="A1040" s="25" t="s">
        <v>140</v>
      </c>
      <c r="B1040" s="27" t="s">
        <v>27</v>
      </c>
      <c r="C1040" s="28">
        <v>3943.77</v>
      </c>
      <c r="D1040" s="25" t="s">
        <v>22</v>
      </c>
    </row>
    <row r="1041" spans="1:4" x14ac:dyDescent="0.25">
      <c r="A1041" s="25" t="s">
        <v>140</v>
      </c>
      <c r="B1041" s="27" t="s">
        <v>27</v>
      </c>
      <c r="C1041" s="28">
        <v>-46.48</v>
      </c>
      <c r="D1041" s="25" t="s">
        <v>22</v>
      </c>
    </row>
    <row r="1042" spans="1:4" x14ac:dyDescent="0.25">
      <c r="A1042" s="25" t="s">
        <v>140</v>
      </c>
      <c r="B1042" s="27" t="s">
        <v>27</v>
      </c>
      <c r="C1042" s="28">
        <v>-12.18</v>
      </c>
      <c r="D1042" s="25" t="s">
        <v>22</v>
      </c>
    </row>
    <row r="1043" spans="1:4" x14ac:dyDescent="0.25">
      <c r="A1043" s="25" t="s">
        <v>140</v>
      </c>
      <c r="B1043" s="27" t="s">
        <v>27</v>
      </c>
      <c r="C1043" s="28">
        <v>-78.62</v>
      </c>
      <c r="D1043" s="25" t="s">
        <v>22</v>
      </c>
    </row>
    <row r="1044" spans="1:4" x14ac:dyDescent="0.25">
      <c r="A1044" s="25" t="s">
        <v>140</v>
      </c>
      <c r="B1044" s="27" t="s">
        <v>27</v>
      </c>
      <c r="C1044" s="28">
        <v>-22.76</v>
      </c>
      <c r="D1044" s="25" t="s">
        <v>22</v>
      </c>
    </row>
    <row r="1045" spans="1:4" x14ac:dyDescent="0.25">
      <c r="A1045" s="25" t="s">
        <v>140</v>
      </c>
      <c r="B1045" s="27" t="s">
        <v>27</v>
      </c>
      <c r="C1045" s="28">
        <v>-46.92</v>
      </c>
      <c r="D1045" s="25" t="s">
        <v>22</v>
      </c>
    </row>
    <row r="1046" spans="1:4" x14ac:dyDescent="0.25">
      <c r="A1046" s="25" t="s">
        <v>140</v>
      </c>
      <c r="B1046" s="27" t="s">
        <v>27</v>
      </c>
      <c r="C1046" s="28">
        <v>-32.81</v>
      </c>
      <c r="D1046" s="25" t="s">
        <v>22</v>
      </c>
    </row>
    <row r="1047" spans="1:4" x14ac:dyDescent="0.25">
      <c r="A1047" s="25" t="s">
        <v>140</v>
      </c>
      <c r="B1047" s="27" t="s">
        <v>27</v>
      </c>
      <c r="C1047" s="28">
        <v>-11067.35</v>
      </c>
      <c r="D1047" s="25" t="s">
        <v>22</v>
      </c>
    </row>
    <row r="1048" spans="1:4" x14ac:dyDescent="0.25">
      <c r="A1048" s="25" t="s">
        <v>140</v>
      </c>
      <c r="B1048" s="27" t="s">
        <v>27</v>
      </c>
      <c r="C1048" s="28">
        <v>-0.12</v>
      </c>
      <c r="D1048" s="25" t="s">
        <v>22</v>
      </c>
    </row>
    <row r="1049" spans="1:4" x14ac:dyDescent="0.25">
      <c r="A1049" s="25" t="s">
        <v>140</v>
      </c>
      <c r="B1049" s="27" t="s">
        <v>27</v>
      </c>
      <c r="C1049" s="28">
        <v>-2846.96</v>
      </c>
      <c r="D1049" s="25" t="s">
        <v>22</v>
      </c>
    </row>
    <row r="1050" spans="1:4" x14ac:dyDescent="0.25">
      <c r="A1050" s="25" t="s">
        <v>140</v>
      </c>
      <c r="B1050" s="27" t="s">
        <v>27</v>
      </c>
      <c r="C1050" s="28">
        <v>-37369.26</v>
      </c>
      <c r="D1050" s="25" t="s">
        <v>22</v>
      </c>
    </row>
    <row r="1051" spans="1:4" x14ac:dyDescent="0.25">
      <c r="A1051" s="25" t="s">
        <v>140</v>
      </c>
      <c r="B1051" s="27" t="s">
        <v>27</v>
      </c>
      <c r="C1051" s="28">
        <v>-415.4</v>
      </c>
      <c r="D1051" s="25" t="s">
        <v>22</v>
      </c>
    </row>
    <row r="1052" spans="1:4" x14ac:dyDescent="0.25">
      <c r="A1052" s="25" t="s">
        <v>140</v>
      </c>
      <c r="B1052" s="27" t="s">
        <v>27</v>
      </c>
      <c r="C1052" s="28">
        <v>-11962.25</v>
      </c>
      <c r="D1052" s="25" t="s">
        <v>22</v>
      </c>
    </row>
    <row r="1053" spans="1:4" x14ac:dyDescent="0.25">
      <c r="A1053" s="25" t="s">
        <v>140</v>
      </c>
      <c r="B1053" s="27" t="s">
        <v>27</v>
      </c>
      <c r="C1053" s="28">
        <v>-278.16000000000003</v>
      </c>
      <c r="D1053" s="25" t="s">
        <v>22</v>
      </c>
    </row>
    <row r="1054" spans="1:4" x14ac:dyDescent="0.25">
      <c r="A1054" s="25" t="s">
        <v>140</v>
      </c>
      <c r="B1054" s="27" t="s">
        <v>27</v>
      </c>
      <c r="C1054" s="28">
        <v>-4.3899999999999997</v>
      </c>
      <c r="D1054" s="25" t="s">
        <v>22</v>
      </c>
    </row>
    <row r="1055" spans="1:4" x14ac:dyDescent="0.25">
      <c r="A1055" s="25" t="s">
        <v>140</v>
      </c>
      <c r="B1055" s="27" t="s">
        <v>27</v>
      </c>
      <c r="C1055" s="28">
        <v>-6831.84</v>
      </c>
      <c r="D1055" s="25" t="s">
        <v>22</v>
      </c>
    </row>
    <row r="1056" spans="1:4" x14ac:dyDescent="0.25">
      <c r="A1056" s="25" t="s">
        <v>140</v>
      </c>
      <c r="B1056" s="27" t="s">
        <v>27</v>
      </c>
      <c r="C1056" s="28">
        <v>-32.340000000000003</v>
      </c>
      <c r="D1056" s="25" t="s">
        <v>22</v>
      </c>
    </row>
    <row r="1057" spans="1:4" x14ac:dyDescent="0.25">
      <c r="A1057" s="25" t="s">
        <v>140</v>
      </c>
      <c r="B1057" s="27" t="s">
        <v>27</v>
      </c>
      <c r="C1057" s="28">
        <v>-459.81</v>
      </c>
      <c r="D1057" s="25" t="s">
        <v>22</v>
      </c>
    </row>
    <row r="1058" spans="1:4" x14ac:dyDescent="0.25">
      <c r="A1058" s="25" t="s">
        <v>140</v>
      </c>
      <c r="B1058" s="27" t="s">
        <v>27</v>
      </c>
      <c r="C1058" s="28">
        <v>-562</v>
      </c>
      <c r="D1058" s="25" t="s">
        <v>22</v>
      </c>
    </row>
    <row r="1059" spans="1:4" x14ac:dyDescent="0.25">
      <c r="A1059" s="25" t="s">
        <v>140</v>
      </c>
      <c r="B1059" s="27" t="s">
        <v>27</v>
      </c>
      <c r="C1059" s="28">
        <v>-8363.3700000000008</v>
      </c>
      <c r="D1059" s="25" t="s">
        <v>22</v>
      </c>
    </row>
    <row r="1060" spans="1:4" x14ac:dyDescent="0.25">
      <c r="A1060" s="25" t="s">
        <v>140</v>
      </c>
      <c r="B1060" s="27" t="s">
        <v>27</v>
      </c>
      <c r="C1060" s="28">
        <v>-3036.74</v>
      </c>
      <c r="D1060" s="25" t="s">
        <v>22</v>
      </c>
    </row>
    <row r="1061" spans="1:4" x14ac:dyDescent="0.25">
      <c r="A1061" s="25" t="s">
        <v>140</v>
      </c>
      <c r="B1061" s="27" t="s">
        <v>27</v>
      </c>
      <c r="C1061" s="28">
        <v>-618922.18000000005</v>
      </c>
      <c r="D1061" s="25" t="s">
        <v>22</v>
      </c>
    </row>
    <row r="1062" spans="1:4" x14ac:dyDescent="0.25">
      <c r="A1062" s="25" t="s">
        <v>140</v>
      </c>
      <c r="B1062" s="27" t="s">
        <v>27</v>
      </c>
      <c r="C1062" s="28">
        <v>-226785.61</v>
      </c>
      <c r="D1062" s="25" t="s">
        <v>22</v>
      </c>
    </row>
    <row r="1063" spans="1:4" x14ac:dyDescent="0.25">
      <c r="A1063" s="25" t="s">
        <v>140</v>
      </c>
      <c r="B1063" s="27" t="s">
        <v>27</v>
      </c>
      <c r="C1063" s="28">
        <v>-2392.2199999999998</v>
      </c>
      <c r="D1063" s="25" t="s">
        <v>22</v>
      </c>
    </row>
    <row r="1064" spans="1:4" x14ac:dyDescent="0.25">
      <c r="A1064" s="25" t="s">
        <v>140</v>
      </c>
      <c r="B1064" s="27" t="s">
        <v>27</v>
      </c>
      <c r="C1064" s="28">
        <v>-121.26</v>
      </c>
      <c r="D1064" s="25" t="s">
        <v>22</v>
      </c>
    </row>
    <row r="1065" spans="1:4" x14ac:dyDescent="0.25">
      <c r="A1065" s="25" t="s">
        <v>140</v>
      </c>
      <c r="B1065" s="27" t="s">
        <v>27</v>
      </c>
      <c r="C1065" s="28">
        <v>177186.74</v>
      </c>
      <c r="D1065" s="25" t="s">
        <v>22</v>
      </c>
    </row>
    <row r="1066" spans="1:4" x14ac:dyDescent="0.25">
      <c r="A1066" s="25" t="s">
        <v>140</v>
      </c>
      <c r="B1066" s="27" t="s">
        <v>27</v>
      </c>
      <c r="C1066" s="28">
        <v>761.49</v>
      </c>
      <c r="D1066" s="25" t="s">
        <v>22</v>
      </c>
    </row>
    <row r="1067" spans="1:4" x14ac:dyDescent="0.25">
      <c r="A1067" s="25" t="s">
        <v>140</v>
      </c>
      <c r="B1067" s="27" t="s">
        <v>27</v>
      </c>
      <c r="C1067" s="28">
        <v>-903275.43</v>
      </c>
      <c r="D1067" s="25" t="s">
        <v>22</v>
      </c>
    </row>
    <row r="1068" spans="1:4" x14ac:dyDescent="0.25">
      <c r="A1068" s="25" t="s">
        <v>140</v>
      </c>
      <c r="B1068" s="27" t="s">
        <v>27</v>
      </c>
      <c r="C1068" s="28">
        <v>-34698.54</v>
      </c>
      <c r="D1068" s="25" t="s">
        <v>22</v>
      </c>
    </row>
    <row r="1069" spans="1:4" x14ac:dyDescent="0.25">
      <c r="A1069" s="25" t="s">
        <v>140</v>
      </c>
      <c r="B1069" s="27" t="s">
        <v>27</v>
      </c>
      <c r="C1069" s="28">
        <v>388608.88</v>
      </c>
      <c r="D1069" s="25" t="s">
        <v>22</v>
      </c>
    </row>
    <row r="1070" spans="1:4" x14ac:dyDescent="0.25">
      <c r="A1070" s="25" t="s">
        <v>140</v>
      </c>
      <c r="B1070" s="27" t="s">
        <v>27</v>
      </c>
      <c r="C1070" s="28">
        <v>-2704.83</v>
      </c>
      <c r="D1070" s="25" t="s">
        <v>22</v>
      </c>
    </row>
    <row r="1071" spans="1:4" x14ac:dyDescent="0.25">
      <c r="A1071" s="25" t="s">
        <v>140</v>
      </c>
      <c r="B1071" s="27" t="s">
        <v>27</v>
      </c>
      <c r="C1071" s="28">
        <v>-696.73</v>
      </c>
      <c r="D1071" s="25" t="s">
        <v>22</v>
      </c>
    </row>
    <row r="1072" spans="1:4" x14ac:dyDescent="0.25">
      <c r="A1072" s="25" t="s">
        <v>141</v>
      </c>
      <c r="B1072" s="27" t="s">
        <v>27</v>
      </c>
      <c r="C1072" s="28">
        <v>-14.76</v>
      </c>
      <c r="D1072" s="25" t="s">
        <v>22</v>
      </c>
    </row>
    <row r="1073" spans="1:4" x14ac:dyDescent="0.25">
      <c r="A1073" s="25" t="s">
        <v>141</v>
      </c>
      <c r="B1073" s="27" t="s">
        <v>27</v>
      </c>
      <c r="C1073" s="28">
        <v>-709.8</v>
      </c>
      <c r="D1073" s="25" t="s">
        <v>22</v>
      </c>
    </row>
    <row r="1074" spans="1:4" x14ac:dyDescent="0.25">
      <c r="A1074" s="25" t="s">
        <v>141</v>
      </c>
      <c r="B1074" s="27" t="s">
        <v>27</v>
      </c>
      <c r="C1074" s="28">
        <v>-297.89999999999998</v>
      </c>
      <c r="D1074" s="25" t="s">
        <v>22</v>
      </c>
    </row>
    <row r="1075" spans="1:4" x14ac:dyDescent="0.25">
      <c r="A1075" s="25" t="s">
        <v>141</v>
      </c>
      <c r="B1075" s="27" t="s">
        <v>27</v>
      </c>
      <c r="C1075" s="28">
        <v>-1450.8</v>
      </c>
      <c r="D1075" s="25" t="s">
        <v>22</v>
      </c>
    </row>
    <row r="1076" spans="1:4" x14ac:dyDescent="0.25">
      <c r="A1076" s="25" t="s">
        <v>141</v>
      </c>
      <c r="B1076" s="27" t="s">
        <v>27</v>
      </c>
      <c r="C1076" s="28">
        <v>-23.4</v>
      </c>
      <c r="D1076" s="25" t="s">
        <v>22</v>
      </c>
    </row>
    <row r="1077" spans="1:4" x14ac:dyDescent="0.25">
      <c r="A1077" s="25" t="s">
        <v>141</v>
      </c>
      <c r="B1077" s="27" t="s">
        <v>27</v>
      </c>
      <c r="C1077" s="28">
        <v>-23.4</v>
      </c>
      <c r="D1077" s="25" t="s">
        <v>22</v>
      </c>
    </row>
    <row r="1078" spans="1:4" x14ac:dyDescent="0.25">
      <c r="A1078" s="25" t="s">
        <v>141</v>
      </c>
      <c r="B1078" s="27" t="s">
        <v>27</v>
      </c>
      <c r="C1078" s="28">
        <v>-46.8</v>
      </c>
      <c r="D1078" s="25" t="s">
        <v>22</v>
      </c>
    </row>
    <row r="1079" spans="1:4" x14ac:dyDescent="0.25">
      <c r="A1079" s="25" t="s">
        <v>141</v>
      </c>
      <c r="B1079" s="27" t="s">
        <v>27</v>
      </c>
      <c r="C1079" s="28">
        <v>-23.4</v>
      </c>
      <c r="D1079" s="25" t="s">
        <v>22</v>
      </c>
    </row>
    <row r="1080" spans="1:4" x14ac:dyDescent="0.25">
      <c r="A1080" s="25" t="s">
        <v>141</v>
      </c>
      <c r="B1080" s="27" t="s">
        <v>27</v>
      </c>
      <c r="C1080" s="28">
        <v>-23.4</v>
      </c>
      <c r="D1080" s="25" t="s">
        <v>22</v>
      </c>
    </row>
    <row r="1081" spans="1:4" x14ac:dyDescent="0.25">
      <c r="A1081" s="25" t="s">
        <v>141</v>
      </c>
      <c r="B1081" s="27" t="s">
        <v>27</v>
      </c>
      <c r="C1081" s="28">
        <v>-23.4</v>
      </c>
      <c r="D1081" s="25" t="s">
        <v>22</v>
      </c>
    </row>
    <row r="1082" spans="1:4" x14ac:dyDescent="0.25">
      <c r="A1082" s="25" t="s">
        <v>141</v>
      </c>
      <c r="B1082" s="27" t="s">
        <v>27</v>
      </c>
      <c r="C1082" s="28">
        <v>-23.4</v>
      </c>
      <c r="D1082" s="25" t="s">
        <v>22</v>
      </c>
    </row>
    <row r="1083" spans="1:4" x14ac:dyDescent="0.25">
      <c r="A1083" s="25" t="s">
        <v>141</v>
      </c>
      <c r="B1083" s="27" t="s">
        <v>27</v>
      </c>
      <c r="C1083" s="28">
        <v>-23.27</v>
      </c>
      <c r="D1083" s="25" t="s">
        <v>22</v>
      </c>
    </row>
    <row r="1084" spans="1:4" x14ac:dyDescent="0.25">
      <c r="A1084" s="25" t="s">
        <v>141</v>
      </c>
      <c r="B1084" s="27" t="s">
        <v>27</v>
      </c>
      <c r="C1084" s="28">
        <v>-43.81</v>
      </c>
      <c r="D1084" s="25" t="s">
        <v>22</v>
      </c>
    </row>
    <row r="1085" spans="1:4" x14ac:dyDescent="0.25">
      <c r="A1085" s="25" t="s">
        <v>141</v>
      </c>
      <c r="B1085" s="27" t="s">
        <v>27</v>
      </c>
      <c r="C1085" s="28">
        <v>-23.4</v>
      </c>
      <c r="D1085" s="25" t="s">
        <v>22</v>
      </c>
    </row>
    <row r="1086" spans="1:4" x14ac:dyDescent="0.25">
      <c r="A1086" s="25" t="s">
        <v>141</v>
      </c>
      <c r="B1086" s="27" t="s">
        <v>27</v>
      </c>
      <c r="C1086" s="28">
        <v>-70.2</v>
      </c>
      <c r="D1086" s="25" t="s">
        <v>22</v>
      </c>
    </row>
    <row r="1087" spans="1:4" x14ac:dyDescent="0.25">
      <c r="A1087" s="25" t="s">
        <v>141</v>
      </c>
      <c r="B1087" s="27" t="s">
        <v>27</v>
      </c>
      <c r="C1087" s="28">
        <v>-46.8</v>
      </c>
      <c r="D1087" s="25" t="s">
        <v>22</v>
      </c>
    </row>
    <row r="1088" spans="1:4" x14ac:dyDescent="0.25">
      <c r="A1088" s="25" t="s">
        <v>141</v>
      </c>
      <c r="B1088" s="27" t="s">
        <v>27</v>
      </c>
      <c r="C1088" s="28">
        <v>-19.05</v>
      </c>
      <c r="D1088" s="25" t="s">
        <v>22</v>
      </c>
    </row>
    <row r="1089" spans="1:4" x14ac:dyDescent="0.25">
      <c r="A1089" s="25" t="s">
        <v>141</v>
      </c>
      <c r="B1089" s="27" t="s">
        <v>27</v>
      </c>
      <c r="C1089" s="28">
        <v>-70.2</v>
      </c>
      <c r="D1089" s="25" t="s">
        <v>22</v>
      </c>
    </row>
    <row r="1090" spans="1:4" x14ac:dyDescent="0.25">
      <c r="A1090" s="25" t="s">
        <v>141</v>
      </c>
      <c r="B1090" s="27" t="s">
        <v>27</v>
      </c>
      <c r="C1090" s="28">
        <v>-46.8</v>
      </c>
      <c r="D1090" s="25" t="s">
        <v>22</v>
      </c>
    </row>
    <row r="1091" spans="1:4" x14ac:dyDescent="0.25">
      <c r="A1091" s="25" t="s">
        <v>141</v>
      </c>
      <c r="B1091" s="27" t="s">
        <v>27</v>
      </c>
      <c r="C1091" s="28">
        <v>-23.4</v>
      </c>
      <c r="D1091" s="25" t="s">
        <v>22</v>
      </c>
    </row>
    <row r="1092" spans="1:4" x14ac:dyDescent="0.25">
      <c r="A1092" s="25" t="s">
        <v>141</v>
      </c>
      <c r="B1092" s="27" t="s">
        <v>27</v>
      </c>
      <c r="C1092" s="28">
        <v>-23.4</v>
      </c>
      <c r="D1092" s="25" t="s">
        <v>22</v>
      </c>
    </row>
    <row r="1093" spans="1:4" x14ac:dyDescent="0.25">
      <c r="A1093" s="25" t="s">
        <v>141</v>
      </c>
      <c r="B1093" s="27" t="s">
        <v>27</v>
      </c>
      <c r="C1093" s="28">
        <v>-23.4</v>
      </c>
      <c r="D1093" s="25" t="s">
        <v>22</v>
      </c>
    </row>
    <row r="1094" spans="1:4" x14ac:dyDescent="0.25">
      <c r="A1094" s="25" t="s">
        <v>141</v>
      </c>
      <c r="B1094" s="27" t="s">
        <v>27</v>
      </c>
      <c r="C1094" s="28">
        <v>-93.6</v>
      </c>
      <c r="D1094" s="25" t="s">
        <v>22</v>
      </c>
    </row>
    <row r="1095" spans="1:4" x14ac:dyDescent="0.25">
      <c r="A1095" s="25" t="s">
        <v>141</v>
      </c>
      <c r="B1095" s="27" t="s">
        <v>27</v>
      </c>
      <c r="C1095" s="28">
        <v>-176.33</v>
      </c>
      <c r="D1095" s="25" t="s">
        <v>22</v>
      </c>
    </row>
    <row r="1096" spans="1:4" x14ac:dyDescent="0.25">
      <c r="A1096" s="25" t="s">
        <v>141</v>
      </c>
      <c r="B1096" s="27" t="s">
        <v>27</v>
      </c>
      <c r="C1096" s="28">
        <v>436.04</v>
      </c>
      <c r="D1096" s="25" t="s">
        <v>22</v>
      </c>
    </row>
    <row r="1097" spans="1:4" x14ac:dyDescent="0.25">
      <c r="A1097" s="25" t="s">
        <v>141</v>
      </c>
      <c r="B1097" s="27" t="s">
        <v>27</v>
      </c>
      <c r="C1097" s="28">
        <v>21.59</v>
      </c>
      <c r="D1097" s="25" t="s">
        <v>22</v>
      </c>
    </row>
    <row r="1098" spans="1:4" x14ac:dyDescent="0.25">
      <c r="A1098" s="25" t="s">
        <v>141</v>
      </c>
      <c r="B1098" s="27" t="s">
        <v>27</v>
      </c>
      <c r="C1098" s="28">
        <v>-22.03</v>
      </c>
      <c r="D1098" s="25" t="s">
        <v>22</v>
      </c>
    </row>
    <row r="1099" spans="1:4" x14ac:dyDescent="0.25">
      <c r="A1099" s="25" t="s">
        <v>141</v>
      </c>
      <c r="B1099" s="27" t="s">
        <v>27</v>
      </c>
      <c r="C1099" s="28">
        <v>65.510000000000005</v>
      </c>
      <c r="D1099" s="25" t="s">
        <v>22</v>
      </c>
    </row>
    <row r="1100" spans="1:4" x14ac:dyDescent="0.25">
      <c r="A1100" s="25" t="s">
        <v>141</v>
      </c>
      <c r="B1100" s="27" t="s">
        <v>27</v>
      </c>
      <c r="C1100" s="28">
        <v>-16.809999999999999</v>
      </c>
      <c r="D1100" s="25" t="s">
        <v>22</v>
      </c>
    </row>
    <row r="1101" spans="1:4" x14ac:dyDescent="0.25">
      <c r="A1101" s="25" t="s">
        <v>141</v>
      </c>
      <c r="B1101" s="27" t="s">
        <v>27</v>
      </c>
      <c r="C1101" s="28">
        <v>-18.72</v>
      </c>
      <c r="D1101" s="25" t="s">
        <v>22</v>
      </c>
    </row>
    <row r="1102" spans="1:4" x14ac:dyDescent="0.25">
      <c r="A1102" s="25" t="s">
        <v>142</v>
      </c>
      <c r="B1102" s="27" t="s">
        <v>27</v>
      </c>
      <c r="C1102" s="28">
        <v>-49160.57</v>
      </c>
      <c r="D1102" s="25" t="s">
        <v>22</v>
      </c>
    </row>
    <row r="1103" spans="1:4" x14ac:dyDescent="0.25">
      <c r="A1103" s="25" t="s">
        <v>142</v>
      </c>
      <c r="B1103" s="27" t="s">
        <v>27</v>
      </c>
      <c r="C1103" s="28">
        <v>-2927.95</v>
      </c>
      <c r="D1103" s="25" t="s">
        <v>22</v>
      </c>
    </row>
    <row r="1104" spans="1:4" x14ac:dyDescent="0.25">
      <c r="A1104" s="25" t="s">
        <v>142</v>
      </c>
      <c r="B1104" s="27" t="s">
        <v>27</v>
      </c>
      <c r="C1104" s="28">
        <v>-13415.63</v>
      </c>
      <c r="D1104" s="25" t="s">
        <v>22</v>
      </c>
    </row>
    <row r="1105" spans="1:4" x14ac:dyDescent="0.25">
      <c r="A1105" s="25" t="s">
        <v>143</v>
      </c>
      <c r="B1105" s="27" t="s">
        <v>28</v>
      </c>
      <c r="C1105" s="28">
        <v>-1317352.68</v>
      </c>
      <c r="D1105" s="25" t="s">
        <v>22</v>
      </c>
    </row>
    <row r="1106" spans="1:4" x14ac:dyDescent="0.25">
      <c r="A1106" s="25" t="s">
        <v>143</v>
      </c>
      <c r="B1106" s="27" t="s">
        <v>28</v>
      </c>
      <c r="C1106" s="28">
        <v>-147249.16</v>
      </c>
      <c r="D1106" s="25" t="s">
        <v>22</v>
      </c>
    </row>
    <row r="1107" spans="1:4" x14ac:dyDescent="0.25">
      <c r="A1107" s="25" t="s">
        <v>143</v>
      </c>
      <c r="B1107" s="27" t="s">
        <v>28</v>
      </c>
      <c r="C1107" s="28">
        <v>-993342.43</v>
      </c>
      <c r="D1107" s="25" t="s">
        <v>22</v>
      </c>
    </row>
    <row r="1108" spans="1:4" x14ac:dyDescent="0.25">
      <c r="A1108" s="25" t="s">
        <v>143</v>
      </c>
      <c r="B1108" s="27" t="s">
        <v>28</v>
      </c>
      <c r="C1108" s="28">
        <v>-151118.59</v>
      </c>
      <c r="D1108" s="25" t="s">
        <v>22</v>
      </c>
    </row>
    <row r="1109" spans="1:4" x14ac:dyDescent="0.25">
      <c r="A1109" s="25" t="s">
        <v>143</v>
      </c>
      <c r="B1109" s="27" t="s">
        <v>28</v>
      </c>
      <c r="C1109" s="28">
        <v>-187477.84</v>
      </c>
      <c r="D1109" s="25" t="s">
        <v>22</v>
      </c>
    </row>
    <row r="1110" spans="1:4" x14ac:dyDescent="0.25">
      <c r="A1110" s="25" t="s">
        <v>143</v>
      </c>
      <c r="B1110" s="27" t="s">
        <v>28</v>
      </c>
      <c r="C1110" s="28">
        <v>-160685.17000000001</v>
      </c>
      <c r="D1110" s="25" t="s">
        <v>22</v>
      </c>
    </row>
    <row r="1111" spans="1:4" x14ac:dyDescent="0.25">
      <c r="A1111" s="25" t="s">
        <v>143</v>
      </c>
      <c r="B1111" s="27" t="s">
        <v>28</v>
      </c>
      <c r="C1111" s="28">
        <v>-246666.98</v>
      </c>
      <c r="D1111" s="25" t="s">
        <v>22</v>
      </c>
    </row>
    <row r="1112" spans="1:4" x14ac:dyDescent="0.25">
      <c r="A1112" s="25" t="s">
        <v>143</v>
      </c>
      <c r="B1112" s="27" t="s">
        <v>28</v>
      </c>
      <c r="C1112" s="28">
        <v>-388625.17</v>
      </c>
      <c r="D1112" s="25" t="s">
        <v>22</v>
      </c>
    </row>
    <row r="1113" spans="1:4" x14ac:dyDescent="0.25">
      <c r="A1113" s="25" t="s">
        <v>143</v>
      </c>
      <c r="B1113" s="27" t="s">
        <v>28</v>
      </c>
      <c r="C1113" s="28">
        <v>-69555.490000000005</v>
      </c>
      <c r="D1113" s="25" t="s">
        <v>22</v>
      </c>
    </row>
    <row r="1114" spans="1:4" x14ac:dyDescent="0.25">
      <c r="A1114" s="25" t="s">
        <v>143</v>
      </c>
      <c r="B1114" s="27" t="s">
        <v>28</v>
      </c>
      <c r="C1114" s="28">
        <v>-202374.05</v>
      </c>
      <c r="D1114" s="25" t="s">
        <v>22</v>
      </c>
    </row>
    <row r="1115" spans="1:4" x14ac:dyDescent="0.25">
      <c r="A1115" s="25" t="s">
        <v>143</v>
      </c>
      <c r="B1115" s="27" t="s">
        <v>28</v>
      </c>
      <c r="C1115" s="28">
        <v>-203903.91</v>
      </c>
      <c r="D1115" s="25" t="s">
        <v>22</v>
      </c>
    </row>
    <row r="1116" spans="1:4" x14ac:dyDescent="0.25">
      <c r="A1116" s="25" t="s">
        <v>143</v>
      </c>
      <c r="B1116" s="27" t="s">
        <v>28</v>
      </c>
      <c r="C1116" s="28">
        <v>-200979.73</v>
      </c>
      <c r="D1116" s="25" t="s">
        <v>22</v>
      </c>
    </row>
    <row r="1117" spans="1:4" x14ac:dyDescent="0.25">
      <c r="A1117" s="25" t="s">
        <v>143</v>
      </c>
      <c r="B1117" s="27" t="s">
        <v>28</v>
      </c>
      <c r="C1117" s="28">
        <v>-614970.05000000005</v>
      </c>
      <c r="D1117" s="25" t="s">
        <v>22</v>
      </c>
    </row>
    <row r="1118" spans="1:4" x14ac:dyDescent="0.25">
      <c r="A1118" s="25" t="s">
        <v>143</v>
      </c>
      <c r="B1118" s="27" t="s">
        <v>28</v>
      </c>
      <c r="C1118" s="28">
        <v>-98850.49</v>
      </c>
      <c r="D1118" s="25" t="s">
        <v>22</v>
      </c>
    </row>
    <row r="1119" spans="1:4" x14ac:dyDescent="0.25">
      <c r="A1119" s="25" t="s">
        <v>143</v>
      </c>
      <c r="B1119" s="27" t="s">
        <v>28</v>
      </c>
      <c r="C1119" s="28">
        <v>-134834.17000000001</v>
      </c>
      <c r="D1119" s="25" t="s">
        <v>22</v>
      </c>
    </row>
    <row r="1120" spans="1:4" x14ac:dyDescent="0.25">
      <c r="A1120" s="25" t="s">
        <v>143</v>
      </c>
      <c r="B1120" s="27" t="s">
        <v>28</v>
      </c>
      <c r="C1120" s="28">
        <v>-204322.66</v>
      </c>
      <c r="D1120" s="25" t="s">
        <v>22</v>
      </c>
    </row>
    <row r="1121" spans="1:4" x14ac:dyDescent="0.25">
      <c r="A1121" s="25" t="s">
        <v>143</v>
      </c>
      <c r="B1121" s="27" t="s">
        <v>28</v>
      </c>
      <c r="C1121" s="28">
        <v>-280250.5</v>
      </c>
      <c r="D1121" s="25" t="s">
        <v>22</v>
      </c>
    </row>
    <row r="1122" spans="1:4" x14ac:dyDescent="0.25">
      <c r="A1122" s="25" t="s">
        <v>143</v>
      </c>
      <c r="B1122" s="27" t="s">
        <v>28</v>
      </c>
      <c r="C1122" s="28">
        <v>-178401.25</v>
      </c>
      <c r="D1122" s="25" t="s">
        <v>22</v>
      </c>
    </row>
    <row r="1123" spans="1:4" x14ac:dyDescent="0.25">
      <c r="A1123" s="25" t="s">
        <v>143</v>
      </c>
      <c r="B1123" s="27" t="s">
        <v>28</v>
      </c>
      <c r="C1123" s="28">
        <v>-1302971.52</v>
      </c>
      <c r="D1123" s="25" t="s">
        <v>22</v>
      </c>
    </row>
    <row r="1124" spans="1:4" x14ac:dyDescent="0.25">
      <c r="A1124" s="25" t="s">
        <v>143</v>
      </c>
      <c r="B1124" s="27" t="s">
        <v>28</v>
      </c>
      <c r="C1124" s="28">
        <v>-52876.98</v>
      </c>
      <c r="D1124" s="25" t="s">
        <v>22</v>
      </c>
    </row>
    <row r="1125" spans="1:4" x14ac:dyDescent="0.25">
      <c r="A1125" s="25" t="s">
        <v>143</v>
      </c>
      <c r="B1125" s="27" t="s">
        <v>28</v>
      </c>
      <c r="C1125" s="28">
        <v>-88126.49</v>
      </c>
      <c r="D1125" s="25" t="s">
        <v>22</v>
      </c>
    </row>
    <row r="1126" spans="1:4" x14ac:dyDescent="0.25">
      <c r="A1126" s="25" t="s">
        <v>143</v>
      </c>
      <c r="B1126" s="27" t="s">
        <v>28</v>
      </c>
      <c r="C1126" s="28">
        <v>-665611.77</v>
      </c>
      <c r="D1126" s="25" t="s">
        <v>22</v>
      </c>
    </row>
    <row r="1127" spans="1:4" x14ac:dyDescent="0.25">
      <c r="A1127" s="25" t="s">
        <v>143</v>
      </c>
      <c r="B1127" s="27" t="s">
        <v>28</v>
      </c>
      <c r="C1127" s="28">
        <v>-278331.53999999998</v>
      </c>
      <c r="D1127" s="25" t="s">
        <v>22</v>
      </c>
    </row>
    <row r="1128" spans="1:4" x14ac:dyDescent="0.25">
      <c r="A1128" s="25" t="s">
        <v>143</v>
      </c>
      <c r="B1128" s="27" t="s">
        <v>28</v>
      </c>
      <c r="C1128" s="28">
        <v>-114361.26</v>
      </c>
      <c r="D1128" s="25" t="s">
        <v>22</v>
      </c>
    </row>
    <row r="1129" spans="1:4" x14ac:dyDescent="0.25">
      <c r="A1129" s="25" t="s">
        <v>143</v>
      </c>
      <c r="B1129" s="27" t="s">
        <v>28</v>
      </c>
      <c r="C1129" s="28">
        <v>-70944.13</v>
      </c>
      <c r="D1129" s="25" t="s">
        <v>22</v>
      </c>
    </row>
    <row r="1130" spans="1:4" x14ac:dyDescent="0.25">
      <c r="A1130" s="25" t="s">
        <v>143</v>
      </c>
      <c r="B1130" s="27" t="s">
        <v>28</v>
      </c>
      <c r="C1130" s="28">
        <v>-145856.01999999999</v>
      </c>
      <c r="D1130" s="25" t="s">
        <v>22</v>
      </c>
    </row>
    <row r="1131" spans="1:4" x14ac:dyDescent="0.25">
      <c r="A1131" s="25" t="s">
        <v>143</v>
      </c>
      <c r="B1131" s="27" t="s">
        <v>28</v>
      </c>
      <c r="C1131" s="28">
        <v>-196112.22</v>
      </c>
      <c r="D1131" s="25" t="s">
        <v>22</v>
      </c>
    </row>
    <row r="1132" spans="1:4" x14ac:dyDescent="0.25">
      <c r="A1132" s="25" t="s">
        <v>143</v>
      </c>
      <c r="B1132" s="27" t="s">
        <v>28</v>
      </c>
      <c r="C1132" s="28">
        <v>-871599.5</v>
      </c>
      <c r="D1132" s="25" t="s">
        <v>22</v>
      </c>
    </row>
    <row r="1133" spans="1:4" x14ac:dyDescent="0.25">
      <c r="A1133" s="25" t="s">
        <v>143</v>
      </c>
      <c r="B1133" s="27" t="s">
        <v>28</v>
      </c>
      <c r="C1133" s="28">
        <v>-84945.79</v>
      </c>
      <c r="D1133" s="25" t="s">
        <v>22</v>
      </c>
    </row>
    <row r="1134" spans="1:4" x14ac:dyDescent="0.25">
      <c r="A1134" s="25" t="s">
        <v>143</v>
      </c>
      <c r="B1134" s="27" t="s">
        <v>28</v>
      </c>
      <c r="C1134" s="28">
        <v>-453877.65</v>
      </c>
      <c r="D1134" s="25" t="s">
        <v>22</v>
      </c>
    </row>
    <row r="1135" spans="1:4" x14ac:dyDescent="0.25">
      <c r="A1135" s="25" t="s">
        <v>143</v>
      </c>
      <c r="B1135" s="27" t="s">
        <v>28</v>
      </c>
      <c r="C1135" s="28">
        <v>-115814.17</v>
      </c>
      <c r="D1135" s="25" t="s">
        <v>22</v>
      </c>
    </row>
    <row r="1136" spans="1:4" x14ac:dyDescent="0.25">
      <c r="A1136" s="25" t="s">
        <v>143</v>
      </c>
      <c r="B1136" s="27" t="s">
        <v>28</v>
      </c>
      <c r="C1136" s="28">
        <v>-345461.09</v>
      </c>
      <c r="D1136" s="25" t="s">
        <v>22</v>
      </c>
    </row>
    <row r="1137" spans="1:4" x14ac:dyDescent="0.25">
      <c r="A1137" s="25" t="s">
        <v>143</v>
      </c>
      <c r="B1137" s="27" t="s">
        <v>28</v>
      </c>
      <c r="C1137" s="28">
        <v>-57798.77</v>
      </c>
      <c r="D1137" s="25" t="s">
        <v>22</v>
      </c>
    </row>
    <row r="1138" spans="1:4" x14ac:dyDescent="0.25">
      <c r="A1138" s="25" t="s">
        <v>143</v>
      </c>
      <c r="B1138" s="27" t="s">
        <v>28</v>
      </c>
      <c r="C1138" s="28">
        <v>-126327.49</v>
      </c>
      <c r="D1138" s="25" t="s">
        <v>22</v>
      </c>
    </row>
    <row r="1139" spans="1:4" x14ac:dyDescent="0.25">
      <c r="A1139" s="25" t="s">
        <v>143</v>
      </c>
      <c r="B1139" s="27" t="s">
        <v>28</v>
      </c>
      <c r="C1139" s="28">
        <v>-373606.35</v>
      </c>
      <c r="D1139" s="25" t="s">
        <v>22</v>
      </c>
    </row>
    <row r="1140" spans="1:4" x14ac:dyDescent="0.25">
      <c r="A1140" s="25" t="s">
        <v>143</v>
      </c>
      <c r="B1140" s="27" t="s">
        <v>28</v>
      </c>
      <c r="C1140" s="28">
        <v>-99334.27</v>
      </c>
      <c r="D1140" s="25" t="s">
        <v>22</v>
      </c>
    </row>
    <row r="1141" spans="1:4" x14ac:dyDescent="0.25">
      <c r="A1141" s="25" t="s">
        <v>143</v>
      </c>
      <c r="B1141" s="27" t="s">
        <v>28</v>
      </c>
      <c r="C1141" s="28">
        <v>-295870.23</v>
      </c>
      <c r="D1141" s="25" t="s">
        <v>22</v>
      </c>
    </row>
    <row r="1142" spans="1:4" x14ac:dyDescent="0.25">
      <c r="A1142" s="25" t="s">
        <v>143</v>
      </c>
      <c r="B1142" s="27" t="s">
        <v>28</v>
      </c>
      <c r="C1142" s="28">
        <v>-371329.66</v>
      </c>
      <c r="D1142" s="25" t="s">
        <v>22</v>
      </c>
    </row>
    <row r="1143" spans="1:4" x14ac:dyDescent="0.25">
      <c r="A1143" s="25" t="s">
        <v>143</v>
      </c>
      <c r="B1143" s="27" t="s">
        <v>28</v>
      </c>
      <c r="C1143" s="28">
        <v>-75374.02</v>
      </c>
      <c r="D1143" s="25" t="s">
        <v>22</v>
      </c>
    </row>
    <row r="1144" spans="1:4" x14ac:dyDescent="0.25">
      <c r="A1144" s="25" t="s">
        <v>143</v>
      </c>
      <c r="B1144" s="27" t="s">
        <v>28</v>
      </c>
      <c r="C1144" s="28">
        <v>-120534.32</v>
      </c>
      <c r="D1144" s="25" t="s">
        <v>22</v>
      </c>
    </row>
    <row r="1145" spans="1:4" x14ac:dyDescent="0.25">
      <c r="A1145" s="25" t="s">
        <v>143</v>
      </c>
      <c r="B1145" s="27" t="s">
        <v>28</v>
      </c>
      <c r="C1145" s="28">
        <v>-75495.960000000006</v>
      </c>
      <c r="D1145" s="25" t="s">
        <v>22</v>
      </c>
    </row>
    <row r="1146" spans="1:4" x14ac:dyDescent="0.25">
      <c r="A1146" s="25" t="s">
        <v>143</v>
      </c>
      <c r="B1146" s="27" t="s">
        <v>28</v>
      </c>
      <c r="C1146" s="28">
        <v>-611037.85</v>
      </c>
      <c r="D1146" s="25" t="s">
        <v>22</v>
      </c>
    </row>
    <row r="1147" spans="1:4" x14ac:dyDescent="0.25">
      <c r="A1147" s="25" t="s">
        <v>143</v>
      </c>
      <c r="B1147" s="27" t="s">
        <v>28</v>
      </c>
      <c r="C1147" s="28">
        <v>-74526.080000000002</v>
      </c>
      <c r="D1147" s="25" t="s">
        <v>22</v>
      </c>
    </row>
    <row r="1148" spans="1:4" x14ac:dyDescent="0.25">
      <c r="A1148" s="25" t="s">
        <v>143</v>
      </c>
      <c r="B1148" s="27" t="s">
        <v>28</v>
      </c>
      <c r="C1148" s="28">
        <v>-103023.43</v>
      </c>
      <c r="D1148" s="25" t="s">
        <v>22</v>
      </c>
    </row>
    <row r="1149" spans="1:4" x14ac:dyDescent="0.25">
      <c r="A1149" s="25" t="s">
        <v>143</v>
      </c>
      <c r="B1149" s="27" t="s">
        <v>28</v>
      </c>
      <c r="C1149" s="28">
        <v>-119555.44</v>
      </c>
      <c r="D1149" s="25" t="s">
        <v>22</v>
      </c>
    </row>
    <row r="1150" spans="1:4" x14ac:dyDescent="0.25">
      <c r="A1150" s="25" t="s">
        <v>143</v>
      </c>
      <c r="B1150" s="27" t="s">
        <v>28</v>
      </c>
      <c r="C1150" s="28">
        <v>-73623.88</v>
      </c>
      <c r="D1150" s="25" t="s">
        <v>22</v>
      </c>
    </row>
    <row r="1151" spans="1:4" x14ac:dyDescent="0.25">
      <c r="A1151" s="25" t="s">
        <v>143</v>
      </c>
      <c r="B1151" s="27" t="s">
        <v>28</v>
      </c>
      <c r="C1151" s="28">
        <v>-184693.04</v>
      </c>
      <c r="D1151" s="25" t="s">
        <v>22</v>
      </c>
    </row>
    <row r="1152" spans="1:4" x14ac:dyDescent="0.25">
      <c r="A1152" s="25" t="s">
        <v>143</v>
      </c>
      <c r="B1152" s="27" t="s">
        <v>28</v>
      </c>
      <c r="C1152" s="28">
        <v>-154690.85</v>
      </c>
      <c r="D1152" s="25" t="s">
        <v>22</v>
      </c>
    </row>
    <row r="1153" spans="1:4" x14ac:dyDescent="0.25">
      <c r="A1153" s="25" t="s">
        <v>143</v>
      </c>
      <c r="B1153" s="27" t="s">
        <v>28</v>
      </c>
      <c r="C1153" s="28">
        <v>-195575.76</v>
      </c>
      <c r="D1153" s="25" t="s">
        <v>22</v>
      </c>
    </row>
    <row r="1154" spans="1:4" x14ac:dyDescent="0.25">
      <c r="A1154" s="25" t="s">
        <v>143</v>
      </c>
      <c r="B1154" s="27" t="s">
        <v>28</v>
      </c>
      <c r="C1154" s="28">
        <v>-21485</v>
      </c>
      <c r="D1154" s="25" t="s">
        <v>22</v>
      </c>
    </row>
    <row r="1155" spans="1:4" x14ac:dyDescent="0.25">
      <c r="A1155" s="25" t="s">
        <v>143</v>
      </c>
      <c r="B1155" s="27" t="s">
        <v>28</v>
      </c>
      <c r="C1155" s="28">
        <v>-16928.27</v>
      </c>
      <c r="D1155" s="25" t="s">
        <v>22</v>
      </c>
    </row>
    <row r="1156" spans="1:4" x14ac:dyDescent="0.25">
      <c r="A1156" s="25" t="s">
        <v>143</v>
      </c>
      <c r="B1156" s="27" t="s">
        <v>28</v>
      </c>
      <c r="C1156" s="28">
        <v>-139100.51999999999</v>
      </c>
      <c r="D1156" s="25" t="s">
        <v>22</v>
      </c>
    </row>
    <row r="1157" spans="1:4" x14ac:dyDescent="0.25">
      <c r="A1157" s="25" t="s">
        <v>143</v>
      </c>
      <c r="B1157" s="27" t="s">
        <v>28</v>
      </c>
      <c r="C1157" s="28">
        <v>-139051.03</v>
      </c>
      <c r="D1157" s="25" t="s">
        <v>22</v>
      </c>
    </row>
    <row r="1158" spans="1:4" x14ac:dyDescent="0.25">
      <c r="A1158" s="25" t="s">
        <v>143</v>
      </c>
      <c r="B1158" s="27" t="s">
        <v>28</v>
      </c>
      <c r="C1158" s="28">
        <v>-40658.019999999997</v>
      </c>
      <c r="D1158" s="25" t="s">
        <v>22</v>
      </c>
    </row>
    <row r="1159" spans="1:4" x14ac:dyDescent="0.25">
      <c r="A1159" s="25" t="s">
        <v>143</v>
      </c>
      <c r="B1159" s="27" t="s">
        <v>28</v>
      </c>
      <c r="C1159" s="28">
        <v>-73322.45</v>
      </c>
      <c r="D1159" s="25" t="s">
        <v>22</v>
      </c>
    </row>
    <row r="1160" spans="1:4" x14ac:dyDescent="0.25">
      <c r="A1160" s="25" t="s">
        <v>143</v>
      </c>
      <c r="B1160" s="27" t="s">
        <v>28</v>
      </c>
      <c r="C1160" s="28">
        <v>-50076.31</v>
      </c>
      <c r="D1160" s="25" t="s">
        <v>22</v>
      </c>
    </row>
    <row r="1161" spans="1:4" x14ac:dyDescent="0.25">
      <c r="A1161" s="25" t="s">
        <v>143</v>
      </c>
      <c r="B1161" s="27" t="s">
        <v>28</v>
      </c>
      <c r="C1161" s="28">
        <v>-68273.61</v>
      </c>
      <c r="D1161" s="25" t="s">
        <v>22</v>
      </c>
    </row>
    <row r="1162" spans="1:4" x14ac:dyDescent="0.25">
      <c r="A1162" s="25" t="s">
        <v>143</v>
      </c>
      <c r="B1162" s="27" t="s">
        <v>28</v>
      </c>
      <c r="C1162" s="28">
        <v>-80.42</v>
      </c>
      <c r="D1162" s="25" t="s">
        <v>22</v>
      </c>
    </row>
    <row r="1163" spans="1:4" x14ac:dyDescent="0.25">
      <c r="A1163" s="25" t="s">
        <v>143</v>
      </c>
      <c r="B1163" s="27" t="s">
        <v>28</v>
      </c>
      <c r="C1163" s="28">
        <v>-37263.69</v>
      </c>
      <c r="D1163" s="25" t="s">
        <v>22</v>
      </c>
    </row>
    <row r="1164" spans="1:4" x14ac:dyDescent="0.25">
      <c r="A1164" s="25" t="s">
        <v>143</v>
      </c>
      <c r="B1164" s="27" t="s">
        <v>28</v>
      </c>
      <c r="C1164" s="28">
        <v>-147.63999999999999</v>
      </c>
      <c r="D1164" s="25" t="s">
        <v>22</v>
      </c>
    </row>
    <row r="1165" spans="1:4" x14ac:dyDescent="0.25">
      <c r="A1165" s="25" t="s">
        <v>143</v>
      </c>
      <c r="B1165" s="27" t="s">
        <v>28</v>
      </c>
      <c r="C1165" s="28">
        <v>-90.12</v>
      </c>
      <c r="D1165" s="25" t="s">
        <v>22</v>
      </c>
    </row>
    <row r="1166" spans="1:4" x14ac:dyDescent="0.25">
      <c r="A1166" s="25" t="s">
        <v>144</v>
      </c>
      <c r="B1166" s="27" t="s">
        <v>28</v>
      </c>
      <c r="C1166" s="28">
        <v>-9147.42</v>
      </c>
      <c r="D1166" s="25" t="s">
        <v>22</v>
      </c>
    </row>
    <row r="1167" spans="1:4" x14ac:dyDescent="0.25">
      <c r="A1167" s="25" t="s">
        <v>144</v>
      </c>
      <c r="B1167" s="27" t="s">
        <v>28</v>
      </c>
      <c r="C1167" s="28">
        <v>7773.7</v>
      </c>
      <c r="D1167" s="25" t="s">
        <v>22</v>
      </c>
    </row>
    <row r="1168" spans="1:4" x14ac:dyDescent="0.25">
      <c r="A1168" s="25" t="s">
        <v>144</v>
      </c>
      <c r="B1168" s="27" t="s">
        <v>28</v>
      </c>
      <c r="C1168" s="28">
        <v>3644.7</v>
      </c>
      <c r="D1168" s="25" t="s">
        <v>22</v>
      </c>
    </row>
    <row r="1169" spans="1:4" x14ac:dyDescent="0.25">
      <c r="A1169" s="25" t="s">
        <v>144</v>
      </c>
      <c r="B1169" s="27" t="s">
        <v>28</v>
      </c>
      <c r="C1169" s="28">
        <v>-5789.4</v>
      </c>
      <c r="D1169" s="25" t="s">
        <v>22</v>
      </c>
    </row>
    <row r="1170" spans="1:4" x14ac:dyDescent="0.25">
      <c r="A1170" s="25" t="s">
        <v>144</v>
      </c>
      <c r="B1170" s="27" t="s">
        <v>28</v>
      </c>
      <c r="C1170" s="28">
        <v>1177.03</v>
      </c>
      <c r="D1170" s="25" t="s">
        <v>22</v>
      </c>
    </row>
    <row r="1171" spans="1:4" x14ac:dyDescent="0.25">
      <c r="A1171" s="25" t="s">
        <v>144</v>
      </c>
      <c r="B1171" s="27" t="s">
        <v>28</v>
      </c>
      <c r="C1171" s="28">
        <v>364.02</v>
      </c>
      <c r="D1171" s="25" t="s">
        <v>22</v>
      </c>
    </row>
    <row r="1172" spans="1:4" x14ac:dyDescent="0.25">
      <c r="A1172" s="25" t="s">
        <v>145</v>
      </c>
      <c r="B1172" s="27" t="s">
        <v>28</v>
      </c>
      <c r="C1172" s="28">
        <v>-148851.37</v>
      </c>
      <c r="D1172" s="25" t="s">
        <v>22</v>
      </c>
    </row>
    <row r="1173" spans="1:4" x14ac:dyDescent="0.25">
      <c r="A1173" s="25" t="s">
        <v>145</v>
      </c>
      <c r="B1173" s="27" t="s">
        <v>28</v>
      </c>
      <c r="C1173" s="28">
        <v>2619.71</v>
      </c>
      <c r="D1173" s="25" t="s">
        <v>22</v>
      </c>
    </row>
    <row r="1174" spans="1:4" x14ac:dyDescent="0.25">
      <c r="A1174" s="25" t="s">
        <v>146</v>
      </c>
      <c r="B1174" s="27" t="s">
        <v>28</v>
      </c>
      <c r="C1174" s="28">
        <v>-17000</v>
      </c>
      <c r="D1174" s="25" t="s">
        <v>22</v>
      </c>
    </row>
    <row r="1175" spans="1:4" x14ac:dyDescent="0.25">
      <c r="A1175" s="25" t="s">
        <v>146</v>
      </c>
      <c r="B1175" s="27" t="s">
        <v>28</v>
      </c>
      <c r="C1175" s="28">
        <v>135000</v>
      </c>
      <c r="D1175" s="25" t="s">
        <v>22</v>
      </c>
    </row>
    <row r="1176" spans="1:4" x14ac:dyDescent="0.25">
      <c r="A1176" s="25" t="s">
        <v>146</v>
      </c>
      <c r="B1176" s="27" t="s">
        <v>28</v>
      </c>
      <c r="C1176" s="28">
        <v>35000</v>
      </c>
      <c r="D1176" s="25" t="s">
        <v>22</v>
      </c>
    </row>
    <row r="1177" spans="1:4" x14ac:dyDescent="0.25">
      <c r="A1177" s="25" t="s">
        <v>146</v>
      </c>
      <c r="B1177" s="27" t="s">
        <v>28</v>
      </c>
      <c r="C1177" s="28">
        <v>6000</v>
      </c>
      <c r="D1177" s="25" t="s">
        <v>22</v>
      </c>
    </row>
    <row r="1178" spans="1:4" x14ac:dyDescent="0.25">
      <c r="A1178" s="25" t="s">
        <v>146</v>
      </c>
      <c r="B1178" s="27" t="s">
        <v>28</v>
      </c>
      <c r="C1178" s="28">
        <v>69000</v>
      </c>
      <c r="D1178" s="25" t="s">
        <v>22</v>
      </c>
    </row>
    <row r="1179" spans="1:4" x14ac:dyDescent="0.25">
      <c r="A1179" s="25" t="s">
        <v>146</v>
      </c>
      <c r="B1179" s="27" t="s">
        <v>28</v>
      </c>
      <c r="C1179" s="28">
        <v>16000</v>
      </c>
      <c r="D1179" s="25" t="s">
        <v>22</v>
      </c>
    </row>
    <row r="1180" spans="1:4" x14ac:dyDescent="0.25">
      <c r="A1180" s="25" t="s">
        <v>146</v>
      </c>
      <c r="B1180" s="27" t="s">
        <v>28</v>
      </c>
      <c r="C1180" s="28">
        <v>15000</v>
      </c>
      <c r="D1180" s="25" t="s">
        <v>22</v>
      </c>
    </row>
    <row r="1181" spans="1:4" x14ac:dyDescent="0.25">
      <c r="A1181" s="25" t="s">
        <v>147</v>
      </c>
      <c r="B1181" s="27" t="s">
        <v>28</v>
      </c>
      <c r="C1181" s="28">
        <v>-5471.4</v>
      </c>
      <c r="D1181" s="25" t="s">
        <v>22</v>
      </c>
    </row>
    <row r="1182" spans="1:4" x14ac:dyDescent="0.25">
      <c r="A1182" s="25" t="s">
        <v>147</v>
      </c>
      <c r="B1182" s="27" t="s">
        <v>28</v>
      </c>
      <c r="C1182" s="28">
        <v>-17696.419999999998</v>
      </c>
      <c r="D1182" s="25" t="s">
        <v>22</v>
      </c>
    </row>
    <row r="1183" spans="1:4" x14ac:dyDescent="0.25">
      <c r="A1183" s="25" t="s">
        <v>147</v>
      </c>
      <c r="B1183" s="27" t="s">
        <v>28</v>
      </c>
      <c r="C1183" s="28">
        <v>-1916.4</v>
      </c>
      <c r="D1183" s="25" t="s">
        <v>22</v>
      </c>
    </row>
    <row r="1184" spans="1:4" x14ac:dyDescent="0.25">
      <c r="A1184" s="25" t="s">
        <v>147</v>
      </c>
      <c r="B1184" s="27" t="s">
        <v>28</v>
      </c>
      <c r="C1184" s="28">
        <v>-3035.28</v>
      </c>
      <c r="D1184" s="25" t="s">
        <v>22</v>
      </c>
    </row>
    <row r="1185" spans="1:4" x14ac:dyDescent="0.25">
      <c r="A1185" s="25" t="s">
        <v>148</v>
      </c>
      <c r="B1185" s="27" t="s">
        <v>28</v>
      </c>
      <c r="C1185" s="28">
        <v>-5363.6</v>
      </c>
      <c r="D1185" s="25" t="s">
        <v>22</v>
      </c>
    </row>
    <row r="1186" spans="1:4" x14ac:dyDescent="0.25">
      <c r="A1186" s="25" t="s">
        <v>148</v>
      </c>
      <c r="B1186" s="27" t="s">
        <v>28</v>
      </c>
      <c r="C1186" s="28">
        <v>-815.6</v>
      </c>
      <c r="D1186" s="25" t="s">
        <v>22</v>
      </c>
    </row>
    <row r="1187" spans="1:4" x14ac:dyDescent="0.25">
      <c r="A1187" s="25" t="s">
        <v>148</v>
      </c>
      <c r="B1187" s="27" t="s">
        <v>28</v>
      </c>
      <c r="C1187" s="28">
        <v>-1011.43</v>
      </c>
      <c r="D1187" s="25" t="s">
        <v>22</v>
      </c>
    </row>
    <row r="1188" spans="1:4" x14ac:dyDescent="0.25">
      <c r="A1188" s="25" t="s">
        <v>148</v>
      </c>
      <c r="B1188" s="27" t="s">
        <v>28</v>
      </c>
      <c r="C1188" s="28">
        <v>-865.87</v>
      </c>
      <c r="D1188" s="25" t="s">
        <v>22</v>
      </c>
    </row>
    <row r="1189" spans="1:4" x14ac:dyDescent="0.25">
      <c r="A1189" s="25" t="s">
        <v>148</v>
      </c>
      <c r="B1189" s="27" t="s">
        <v>28</v>
      </c>
      <c r="C1189" s="28">
        <v>-1331.86</v>
      </c>
      <c r="D1189" s="25" t="s">
        <v>22</v>
      </c>
    </row>
    <row r="1190" spans="1:4" x14ac:dyDescent="0.25">
      <c r="A1190" s="25" t="s">
        <v>148</v>
      </c>
      <c r="B1190" s="27" t="s">
        <v>28</v>
      </c>
      <c r="C1190" s="28">
        <v>-2098.0100000000002</v>
      </c>
      <c r="D1190" s="25" t="s">
        <v>22</v>
      </c>
    </row>
    <row r="1191" spans="1:4" x14ac:dyDescent="0.25">
      <c r="A1191" s="25" t="s">
        <v>148</v>
      </c>
      <c r="B1191" s="27" t="s">
        <v>28</v>
      </c>
      <c r="C1191" s="28">
        <v>-375.46</v>
      </c>
      <c r="D1191" s="25" t="s">
        <v>22</v>
      </c>
    </row>
    <row r="1192" spans="1:4" x14ac:dyDescent="0.25">
      <c r="A1192" s="25" t="s">
        <v>148</v>
      </c>
      <c r="B1192" s="27" t="s">
        <v>28</v>
      </c>
      <c r="C1192" s="28">
        <v>-1091.75</v>
      </c>
      <c r="D1192" s="25" t="s">
        <v>22</v>
      </c>
    </row>
    <row r="1193" spans="1:4" x14ac:dyDescent="0.25">
      <c r="A1193" s="25" t="s">
        <v>148</v>
      </c>
      <c r="B1193" s="27" t="s">
        <v>28</v>
      </c>
      <c r="C1193" s="28">
        <v>-682.18</v>
      </c>
      <c r="D1193" s="25" t="s">
        <v>22</v>
      </c>
    </row>
    <row r="1194" spans="1:4" x14ac:dyDescent="0.25">
      <c r="A1194" s="25" t="s">
        <v>148</v>
      </c>
      <c r="B1194" s="27" t="s">
        <v>28</v>
      </c>
      <c r="C1194" s="28">
        <v>-2017.3</v>
      </c>
      <c r="D1194" s="25" t="s">
        <v>22</v>
      </c>
    </row>
    <row r="1195" spans="1:4" x14ac:dyDescent="0.25">
      <c r="A1195" s="25" t="s">
        <v>148</v>
      </c>
      <c r="B1195" s="27" t="s">
        <v>28</v>
      </c>
      <c r="C1195" s="28">
        <v>-534.29999999999995</v>
      </c>
      <c r="D1195" s="25" t="s">
        <v>22</v>
      </c>
    </row>
    <row r="1196" spans="1:4" x14ac:dyDescent="0.25">
      <c r="A1196" s="25" t="s">
        <v>148</v>
      </c>
      <c r="B1196" s="27" t="s">
        <v>28</v>
      </c>
      <c r="C1196" s="28">
        <v>-1597.43</v>
      </c>
      <c r="D1196" s="25" t="s">
        <v>22</v>
      </c>
    </row>
    <row r="1197" spans="1:4" x14ac:dyDescent="0.25">
      <c r="A1197" s="25" t="s">
        <v>148</v>
      </c>
      <c r="B1197" s="27" t="s">
        <v>28</v>
      </c>
      <c r="C1197" s="28">
        <v>-1999.16</v>
      </c>
      <c r="D1197" s="25" t="s">
        <v>22</v>
      </c>
    </row>
    <row r="1198" spans="1:4" x14ac:dyDescent="0.25">
      <c r="A1198" s="25" t="s">
        <v>148</v>
      </c>
      <c r="B1198" s="27" t="s">
        <v>28</v>
      </c>
      <c r="C1198" s="28">
        <v>-3299.3</v>
      </c>
      <c r="D1198" s="25" t="s">
        <v>22</v>
      </c>
    </row>
    <row r="1199" spans="1:4" x14ac:dyDescent="0.25">
      <c r="A1199" s="25" t="s">
        <v>148</v>
      </c>
      <c r="B1199" s="27" t="s">
        <v>28</v>
      </c>
      <c r="C1199" s="28">
        <v>-402.49</v>
      </c>
      <c r="D1199" s="25" t="s">
        <v>22</v>
      </c>
    </row>
    <row r="1200" spans="1:4" x14ac:dyDescent="0.25">
      <c r="A1200" s="25" t="s">
        <v>148</v>
      </c>
      <c r="B1200" s="27" t="s">
        <v>28</v>
      </c>
      <c r="C1200" s="28">
        <v>-555.59</v>
      </c>
      <c r="D1200" s="25" t="s">
        <v>22</v>
      </c>
    </row>
    <row r="1201" spans="1:4" x14ac:dyDescent="0.25">
      <c r="A1201" s="25" t="s">
        <v>148</v>
      </c>
      <c r="B1201" s="27" t="s">
        <v>28</v>
      </c>
      <c r="C1201" s="28">
        <v>-1056.04</v>
      </c>
      <c r="D1201" s="25" t="s">
        <v>22</v>
      </c>
    </row>
    <row r="1202" spans="1:4" x14ac:dyDescent="0.25">
      <c r="A1202" s="25" t="s">
        <v>148</v>
      </c>
      <c r="B1202" s="27" t="s">
        <v>28</v>
      </c>
      <c r="C1202" s="28">
        <v>-116.06</v>
      </c>
      <c r="D1202" s="25" t="s">
        <v>22</v>
      </c>
    </row>
    <row r="1203" spans="1:4" x14ac:dyDescent="0.25">
      <c r="A1203" s="25" t="s">
        <v>148</v>
      </c>
      <c r="B1203" s="27" t="s">
        <v>28</v>
      </c>
      <c r="C1203" s="28">
        <v>-218.67</v>
      </c>
      <c r="D1203" s="25" t="s">
        <v>22</v>
      </c>
    </row>
    <row r="1204" spans="1:4" x14ac:dyDescent="0.25">
      <c r="A1204" s="25" t="s">
        <v>148</v>
      </c>
      <c r="B1204" s="27" t="s">
        <v>28</v>
      </c>
      <c r="C1204" s="28">
        <v>-366.58</v>
      </c>
      <c r="D1204" s="25" t="s">
        <v>22</v>
      </c>
    </row>
    <row r="1205" spans="1:4" x14ac:dyDescent="0.25">
      <c r="A1205" s="25" t="s">
        <v>148</v>
      </c>
      <c r="B1205" s="27" t="s">
        <v>28</v>
      </c>
      <c r="C1205" s="28">
        <v>-0.48</v>
      </c>
      <c r="D1205" s="25" t="s">
        <v>22</v>
      </c>
    </row>
    <row r="1206" spans="1:4" x14ac:dyDescent="0.25">
      <c r="A1206" s="25" t="s">
        <v>149</v>
      </c>
      <c r="B1206" s="27" t="s">
        <v>28</v>
      </c>
      <c r="C1206" s="28">
        <v>93.5</v>
      </c>
      <c r="D1206" s="25" t="s">
        <v>22</v>
      </c>
    </row>
    <row r="1207" spans="1:4" x14ac:dyDescent="0.25">
      <c r="A1207" s="25" t="s">
        <v>149</v>
      </c>
      <c r="B1207" s="27" t="s">
        <v>28</v>
      </c>
      <c r="C1207" s="28">
        <v>111.5</v>
      </c>
      <c r="D1207" s="25" t="s">
        <v>22</v>
      </c>
    </row>
    <row r="1208" spans="1:4" x14ac:dyDescent="0.25">
      <c r="A1208" s="25" t="s">
        <v>149</v>
      </c>
      <c r="B1208" s="27" t="s">
        <v>28</v>
      </c>
      <c r="C1208" s="28">
        <v>78.5</v>
      </c>
      <c r="D1208" s="25" t="s">
        <v>22</v>
      </c>
    </row>
    <row r="1209" spans="1:4" x14ac:dyDescent="0.25">
      <c r="A1209" s="25" t="s">
        <v>149</v>
      </c>
      <c r="B1209" s="27" t="s">
        <v>28</v>
      </c>
      <c r="C1209" s="28">
        <v>43</v>
      </c>
      <c r="D1209" s="25" t="s">
        <v>22</v>
      </c>
    </row>
    <row r="1210" spans="1:4" x14ac:dyDescent="0.25">
      <c r="A1210" s="25" t="s">
        <v>149</v>
      </c>
      <c r="B1210" s="27" t="s">
        <v>28</v>
      </c>
      <c r="C1210" s="28">
        <v>24</v>
      </c>
      <c r="D1210" s="25" t="s">
        <v>22</v>
      </c>
    </row>
    <row r="1211" spans="1:4" x14ac:dyDescent="0.25">
      <c r="A1211" s="25" t="s">
        <v>149</v>
      </c>
      <c r="B1211" s="27" t="s">
        <v>28</v>
      </c>
      <c r="C1211" s="28">
        <v>-3.5</v>
      </c>
      <c r="D1211" s="25" t="s">
        <v>22</v>
      </c>
    </row>
    <row r="1212" spans="1:4" x14ac:dyDescent="0.25">
      <c r="A1212" s="25" t="s">
        <v>149</v>
      </c>
      <c r="B1212" s="27" t="s">
        <v>28</v>
      </c>
      <c r="C1212" s="28">
        <v>126.5</v>
      </c>
      <c r="D1212" s="25" t="s">
        <v>22</v>
      </c>
    </row>
    <row r="1213" spans="1:4" x14ac:dyDescent="0.25">
      <c r="A1213" s="25" t="s">
        <v>149</v>
      </c>
      <c r="B1213" s="27" t="s">
        <v>28</v>
      </c>
      <c r="C1213" s="28">
        <v>36</v>
      </c>
      <c r="D1213" s="25" t="s">
        <v>22</v>
      </c>
    </row>
    <row r="1214" spans="1:4" x14ac:dyDescent="0.25">
      <c r="A1214" s="25" t="s">
        <v>149</v>
      </c>
      <c r="B1214" s="27" t="s">
        <v>28</v>
      </c>
      <c r="C1214" s="28">
        <v>17</v>
      </c>
      <c r="D1214" s="25" t="s">
        <v>22</v>
      </c>
    </row>
    <row r="1215" spans="1:4" x14ac:dyDescent="0.25">
      <c r="A1215" s="25" t="s">
        <v>149</v>
      </c>
      <c r="B1215" s="27" t="s">
        <v>28</v>
      </c>
      <c r="C1215" s="28">
        <v>6</v>
      </c>
      <c r="D1215" s="25" t="s">
        <v>22</v>
      </c>
    </row>
    <row r="1216" spans="1:4" x14ac:dyDescent="0.25">
      <c r="A1216" s="25" t="s">
        <v>149</v>
      </c>
      <c r="B1216" s="27" t="s">
        <v>28</v>
      </c>
      <c r="C1216" s="28">
        <v>60</v>
      </c>
      <c r="D1216" s="25" t="s">
        <v>22</v>
      </c>
    </row>
    <row r="1217" spans="1:4" x14ac:dyDescent="0.25">
      <c r="A1217" s="25" t="s">
        <v>149</v>
      </c>
      <c r="B1217" s="27" t="s">
        <v>28</v>
      </c>
      <c r="C1217" s="28">
        <v>6</v>
      </c>
      <c r="D1217" s="25" t="s">
        <v>22</v>
      </c>
    </row>
    <row r="1218" spans="1:4" x14ac:dyDescent="0.25">
      <c r="A1218" s="25" t="s">
        <v>149</v>
      </c>
      <c r="B1218" s="27" t="s">
        <v>28</v>
      </c>
      <c r="C1218" s="28">
        <v>2461.0100000000002</v>
      </c>
      <c r="D1218" s="25" t="s">
        <v>22</v>
      </c>
    </row>
    <row r="1219" spans="1:4" x14ac:dyDescent="0.25">
      <c r="A1219" s="25" t="s">
        <v>150</v>
      </c>
      <c r="B1219" s="27" t="s">
        <v>28</v>
      </c>
      <c r="C1219" s="28">
        <v>1683.52</v>
      </c>
      <c r="D1219" s="25" t="s">
        <v>22</v>
      </c>
    </row>
    <row r="1220" spans="1:4" x14ac:dyDescent="0.25">
      <c r="A1220" s="25" t="s">
        <v>150</v>
      </c>
      <c r="B1220" s="27" t="s">
        <v>28</v>
      </c>
      <c r="C1220" s="28">
        <v>-1809.73</v>
      </c>
      <c r="D1220" s="25" t="s">
        <v>22</v>
      </c>
    </row>
    <row r="1221" spans="1:4" x14ac:dyDescent="0.25">
      <c r="A1221" s="25" t="s">
        <v>151</v>
      </c>
      <c r="B1221" s="27" t="s">
        <v>28</v>
      </c>
      <c r="C1221" s="28">
        <v>-273.52</v>
      </c>
      <c r="D1221" s="25" t="s">
        <v>22</v>
      </c>
    </row>
    <row r="1222" spans="1:4" x14ac:dyDescent="0.25">
      <c r="A1222" s="25" t="s">
        <v>152</v>
      </c>
      <c r="B1222" s="27" t="s">
        <v>28</v>
      </c>
      <c r="C1222" s="28">
        <v>-21240.82</v>
      </c>
      <c r="D1222" s="25" t="s">
        <v>22</v>
      </c>
    </row>
    <row r="1223" spans="1:4" x14ac:dyDescent="0.25">
      <c r="A1223" s="25" t="s">
        <v>152</v>
      </c>
      <c r="B1223" s="27" t="s">
        <v>28</v>
      </c>
      <c r="C1223" s="28">
        <v>-46887.72</v>
      </c>
      <c r="D1223" s="25" t="s">
        <v>22</v>
      </c>
    </row>
    <row r="1224" spans="1:4" x14ac:dyDescent="0.25">
      <c r="A1224" s="25" t="s">
        <v>152</v>
      </c>
      <c r="B1224" s="27" t="s">
        <v>28</v>
      </c>
      <c r="C1224" s="28">
        <v>-5027.3900000000003</v>
      </c>
      <c r="D1224" s="25" t="s">
        <v>22</v>
      </c>
    </row>
    <row r="1225" spans="1:4" x14ac:dyDescent="0.25">
      <c r="A1225" s="25" t="s">
        <v>152</v>
      </c>
      <c r="B1225" s="27" t="s">
        <v>28</v>
      </c>
      <c r="C1225" s="28">
        <v>-3354.76</v>
      </c>
      <c r="D1225" s="25" t="s">
        <v>22</v>
      </c>
    </row>
    <row r="1226" spans="1:4" x14ac:dyDescent="0.25">
      <c r="A1226" s="25" t="s">
        <v>152</v>
      </c>
      <c r="B1226" s="27" t="s">
        <v>28</v>
      </c>
      <c r="C1226" s="28">
        <v>-4716.96</v>
      </c>
      <c r="D1226" s="25" t="s">
        <v>22</v>
      </c>
    </row>
    <row r="1227" spans="1:4" x14ac:dyDescent="0.25">
      <c r="A1227" s="25" t="s">
        <v>152</v>
      </c>
      <c r="B1227" s="27" t="s">
        <v>28</v>
      </c>
      <c r="C1227" s="28">
        <v>-7323.85</v>
      </c>
      <c r="D1227" s="25" t="s">
        <v>22</v>
      </c>
    </row>
    <row r="1228" spans="1:4" x14ac:dyDescent="0.25">
      <c r="A1228" s="25" t="s">
        <v>152</v>
      </c>
      <c r="B1228" s="27" t="s">
        <v>28</v>
      </c>
      <c r="C1228" s="28">
        <v>-9751.0499999999993</v>
      </c>
      <c r="D1228" s="25" t="s">
        <v>22</v>
      </c>
    </row>
    <row r="1229" spans="1:4" x14ac:dyDescent="0.25">
      <c r="A1229" s="25" t="s">
        <v>152</v>
      </c>
      <c r="B1229" s="27" t="s">
        <v>28</v>
      </c>
      <c r="C1229" s="28">
        <v>-6176.25</v>
      </c>
      <c r="D1229" s="25" t="s">
        <v>22</v>
      </c>
    </row>
    <row r="1230" spans="1:4" x14ac:dyDescent="0.25">
      <c r="A1230" s="25" t="s">
        <v>152</v>
      </c>
      <c r="B1230" s="27" t="s">
        <v>28</v>
      </c>
      <c r="C1230" s="28">
        <v>-46275.76</v>
      </c>
      <c r="D1230" s="25" t="s">
        <v>22</v>
      </c>
    </row>
    <row r="1231" spans="1:4" x14ac:dyDescent="0.25">
      <c r="A1231" s="25" t="s">
        <v>152</v>
      </c>
      <c r="B1231" s="27" t="s">
        <v>28</v>
      </c>
      <c r="C1231" s="28">
        <v>-11555.84</v>
      </c>
      <c r="D1231" s="25" t="s">
        <v>22</v>
      </c>
    </row>
    <row r="1232" spans="1:4" x14ac:dyDescent="0.25">
      <c r="A1232" s="25" t="s">
        <v>152</v>
      </c>
      <c r="B1232" s="27" t="s">
        <v>28</v>
      </c>
      <c r="C1232" s="28">
        <v>-4789.33</v>
      </c>
      <c r="D1232" s="25" t="s">
        <v>22</v>
      </c>
    </row>
    <row r="1233" spans="1:4" x14ac:dyDescent="0.25">
      <c r="A1233" s="25" t="s">
        <v>152</v>
      </c>
      <c r="B1233" s="27" t="s">
        <v>28</v>
      </c>
      <c r="C1233" s="28">
        <v>-1989.38</v>
      </c>
      <c r="D1233" s="25" t="s">
        <v>22</v>
      </c>
    </row>
    <row r="1234" spans="1:4" x14ac:dyDescent="0.25">
      <c r="A1234" s="25" t="s">
        <v>152</v>
      </c>
      <c r="B1234" s="27" t="s">
        <v>28</v>
      </c>
      <c r="C1234" s="28">
        <v>-1645.49</v>
      </c>
      <c r="D1234" s="25" t="s">
        <v>22</v>
      </c>
    </row>
    <row r="1235" spans="1:4" x14ac:dyDescent="0.25">
      <c r="A1235" s="25" t="s">
        <v>152</v>
      </c>
      <c r="B1235" s="27" t="s">
        <v>28</v>
      </c>
      <c r="C1235" s="28">
        <v>-3389.27</v>
      </c>
      <c r="D1235" s="25" t="s">
        <v>22</v>
      </c>
    </row>
    <row r="1236" spans="1:4" x14ac:dyDescent="0.25">
      <c r="A1236" s="25" t="s">
        <v>152</v>
      </c>
      <c r="B1236" s="27" t="s">
        <v>28</v>
      </c>
      <c r="C1236" s="28">
        <v>-4530.6400000000003</v>
      </c>
      <c r="D1236" s="25" t="s">
        <v>22</v>
      </c>
    </row>
    <row r="1237" spans="1:4" x14ac:dyDescent="0.25">
      <c r="A1237" s="25" t="s">
        <v>152</v>
      </c>
      <c r="B1237" s="27" t="s">
        <v>28</v>
      </c>
      <c r="C1237" s="28">
        <v>-29923.86</v>
      </c>
      <c r="D1237" s="25" t="s">
        <v>22</v>
      </c>
    </row>
    <row r="1238" spans="1:4" x14ac:dyDescent="0.25">
      <c r="A1238" s="25" t="s">
        <v>152</v>
      </c>
      <c r="B1238" s="27" t="s">
        <v>28</v>
      </c>
      <c r="C1238" s="28">
        <v>-2944.51</v>
      </c>
      <c r="D1238" s="25" t="s">
        <v>22</v>
      </c>
    </row>
    <row r="1239" spans="1:4" x14ac:dyDescent="0.25">
      <c r="A1239" s="25" t="s">
        <v>152</v>
      </c>
      <c r="B1239" s="27" t="s">
        <v>28</v>
      </c>
      <c r="C1239" s="28">
        <v>-16293.39</v>
      </c>
      <c r="D1239" s="25" t="s">
        <v>22</v>
      </c>
    </row>
    <row r="1240" spans="1:4" x14ac:dyDescent="0.25">
      <c r="A1240" s="25" t="s">
        <v>152</v>
      </c>
      <c r="B1240" s="27" t="s">
        <v>28</v>
      </c>
      <c r="C1240" s="28">
        <v>-4080.85</v>
      </c>
      <c r="D1240" s="25" t="s">
        <v>22</v>
      </c>
    </row>
    <row r="1241" spans="1:4" x14ac:dyDescent="0.25">
      <c r="A1241" s="25" t="s">
        <v>152</v>
      </c>
      <c r="B1241" s="27" t="s">
        <v>28</v>
      </c>
      <c r="C1241" s="28">
        <v>-1009.71</v>
      </c>
      <c r="D1241" s="25" t="s">
        <v>22</v>
      </c>
    </row>
    <row r="1242" spans="1:4" x14ac:dyDescent="0.25">
      <c r="A1242" s="25" t="s">
        <v>152</v>
      </c>
      <c r="B1242" s="27" t="s">
        <v>28</v>
      </c>
      <c r="C1242" s="28">
        <v>-645.54999999999995</v>
      </c>
      <c r="D1242" s="25" t="s">
        <v>22</v>
      </c>
    </row>
    <row r="1243" spans="1:4" x14ac:dyDescent="0.25">
      <c r="A1243" s="25" t="s">
        <v>152</v>
      </c>
      <c r="B1243" s="27" t="s">
        <v>28</v>
      </c>
      <c r="C1243" s="28">
        <v>-159.63999999999999</v>
      </c>
      <c r="D1243" s="25" t="s">
        <v>22</v>
      </c>
    </row>
    <row r="1244" spans="1:4" x14ac:dyDescent="0.25">
      <c r="A1244" s="25" t="s">
        <v>152</v>
      </c>
      <c r="B1244" s="27" t="s">
        <v>28</v>
      </c>
      <c r="C1244" s="28">
        <v>-25.45</v>
      </c>
      <c r="D1244" s="25" t="s">
        <v>22</v>
      </c>
    </row>
    <row r="1245" spans="1:4" x14ac:dyDescent="0.25">
      <c r="A1245" s="25" t="s">
        <v>152</v>
      </c>
      <c r="B1245" s="27" t="s">
        <v>28</v>
      </c>
      <c r="C1245" s="28">
        <v>-177.2</v>
      </c>
      <c r="D1245" s="25" t="s">
        <v>22</v>
      </c>
    </row>
    <row r="1246" spans="1:4" x14ac:dyDescent="0.25">
      <c r="A1246" s="25" t="s">
        <v>152</v>
      </c>
      <c r="B1246" s="27" t="s">
        <v>28</v>
      </c>
      <c r="C1246" s="28">
        <v>-64.75</v>
      </c>
      <c r="D1246" s="25" t="s">
        <v>22</v>
      </c>
    </row>
    <row r="1247" spans="1:4" x14ac:dyDescent="0.25">
      <c r="A1247" s="25" t="s">
        <v>152</v>
      </c>
      <c r="B1247" s="27" t="s">
        <v>28</v>
      </c>
      <c r="C1247" s="28">
        <v>-235.48</v>
      </c>
      <c r="D1247" s="25" t="s">
        <v>22</v>
      </c>
    </row>
    <row r="1248" spans="1:4" x14ac:dyDescent="0.25">
      <c r="A1248" s="25" t="s">
        <v>152</v>
      </c>
      <c r="B1248" s="27" t="s">
        <v>28</v>
      </c>
      <c r="C1248" s="28">
        <v>-437.83</v>
      </c>
      <c r="D1248" s="25" t="s">
        <v>22</v>
      </c>
    </row>
    <row r="1249" spans="1:4" x14ac:dyDescent="0.25">
      <c r="A1249" s="25" t="s">
        <v>152</v>
      </c>
      <c r="B1249" s="27" t="s">
        <v>28</v>
      </c>
      <c r="C1249" s="28">
        <v>-43.54</v>
      </c>
      <c r="D1249" s="25" t="s">
        <v>22</v>
      </c>
    </row>
    <row r="1250" spans="1:4" x14ac:dyDescent="0.25">
      <c r="A1250" s="25" t="s">
        <v>152</v>
      </c>
      <c r="B1250" s="27" t="s">
        <v>28</v>
      </c>
      <c r="C1250" s="28">
        <v>-121.33</v>
      </c>
      <c r="D1250" s="25" t="s">
        <v>22</v>
      </c>
    </row>
    <row r="1251" spans="1:4" x14ac:dyDescent="0.25">
      <c r="A1251" s="25" t="s">
        <v>152</v>
      </c>
      <c r="B1251" s="27" t="s">
        <v>28</v>
      </c>
      <c r="C1251" s="28">
        <v>-168.22</v>
      </c>
      <c r="D1251" s="25" t="s">
        <v>22</v>
      </c>
    </row>
    <row r="1252" spans="1:4" x14ac:dyDescent="0.25">
      <c r="A1252" s="25" t="s">
        <v>152</v>
      </c>
      <c r="B1252" s="27" t="s">
        <v>28</v>
      </c>
      <c r="C1252" s="28">
        <v>-41.62</v>
      </c>
      <c r="D1252" s="25" t="s">
        <v>22</v>
      </c>
    </row>
    <row r="1253" spans="1:4" x14ac:dyDescent="0.25">
      <c r="A1253" s="25" t="s">
        <v>152</v>
      </c>
      <c r="B1253" s="27" t="s">
        <v>28</v>
      </c>
      <c r="C1253" s="28">
        <v>-63.24</v>
      </c>
      <c r="D1253" s="25" t="s">
        <v>22</v>
      </c>
    </row>
    <row r="1254" spans="1:4" x14ac:dyDescent="0.25">
      <c r="A1254" s="25" t="s">
        <v>152</v>
      </c>
      <c r="B1254" s="27" t="s">
        <v>28</v>
      </c>
      <c r="C1254" s="28">
        <v>-12185.23</v>
      </c>
      <c r="D1254" s="25" t="s">
        <v>22</v>
      </c>
    </row>
    <row r="1255" spans="1:4" x14ac:dyDescent="0.25">
      <c r="A1255" s="25" t="s">
        <v>152</v>
      </c>
      <c r="B1255" s="27" t="s">
        <v>28</v>
      </c>
      <c r="C1255" s="28">
        <v>-1317.5</v>
      </c>
      <c r="D1255" s="25" t="s">
        <v>22</v>
      </c>
    </row>
    <row r="1256" spans="1:4" x14ac:dyDescent="0.25">
      <c r="A1256" s="25" t="s">
        <v>152</v>
      </c>
      <c r="B1256" s="27" t="s">
        <v>28</v>
      </c>
      <c r="C1256" s="28">
        <v>-139.27000000000001</v>
      </c>
      <c r="D1256" s="25" t="s">
        <v>22</v>
      </c>
    </row>
    <row r="1257" spans="1:4" x14ac:dyDescent="0.25">
      <c r="A1257" s="25" t="s">
        <v>152</v>
      </c>
      <c r="B1257" s="27" t="s">
        <v>28</v>
      </c>
      <c r="C1257" s="28">
        <v>-652.64</v>
      </c>
      <c r="D1257" s="25" t="s">
        <v>22</v>
      </c>
    </row>
    <row r="1258" spans="1:4" x14ac:dyDescent="0.25">
      <c r="A1258" s="25" t="s">
        <v>152</v>
      </c>
      <c r="B1258" s="27" t="s">
        <v>28</v>
      </c>
      <c r="C1258" s="28">
        <v>-56.74</v>
      </c>
      <c r="D1258" s="25" t="s">
        <v>22</v>
      </c>
    </row>
    <row r="1259" spans="1:4" x14ac:dyDescent="0.25">
      <c r="A1259" s="25" t="s">
        <v>152</v>
      </c>
      <c r="B1259" s="27" t="s">
        <v>28</v>
      </c>
      <c r="C1259" s="28">
        <v>-65.650000000000006</v>
      </c>
      <c r="D1259" s="25" t="s">
        <v>22</v>
      </c>
    </row>
    <row r="1260" spans="1:4" x14ac:dyDescent="0.25">
      <c r="A1260" s="25" t="s">
        <v>152</v>
      </c>
      <c r="B1260" s="27" t="s">
        <v>28</v>
      </c>
      <c r="C1260" s="28">
        <v>-2083.1</v>
      </c>
      <c r="D1260" s="25" t="s">
        <v>22</v>
      </c>
    </row>
    <row r="1261" spans="1:4" x14ac:dyDescent="0.25">
      <c r="A1261" s="25" t="s">
        <v>152</v>
      </c>
      <c r="B1261" s="27" t="s">
        <v>28</v>
      </c>
      <c r="C1261" s="28">
        <v>-1707.95</v>
      </c>
      <c r="D1261" s="25" t="s">
        <v>22</v>
      </c>
    </row>
    <row r="1262" spans="1:4" x14ac:dyDescent="0.25">
      <c r="A1262" s="25" t="s">
        <v>152</v>
      </c>
      <c r="B1262" s="27" t="s">
        <v>28</v>
      </c>
      <c r="C1262" s="28">
        <v>-2698.74</v>
      </c>
      <c r="D1262" s="25" t="s">
        <v>22</v>
      </c>
    </row>
    <row r="1263" spans="1:4" x14ac:dyDescent="0.25">
      <c r="A1263" s="25" t="s">
        <v>152</v>
      </c>
      <c r="B1263" s="27" t="s">
        <v>28</v>
      </c>
      <c r="C1263" s="28">
        <v>-59</v>
      </c>
      <c r="D1263" s="25" t="s">
        <v>22</v>
      </c>
    </row>
    <row r="1264" spans="1:4" x14ac:dyDescent="0.25">
      <c r="A1264" s="25" t="s">
        <v>152</v>
      </c>
      <c r="B1264" s="27" t="s">
        <v>28</v>
      </c>
      <c r="C1264" s="28">
        <v>-17.64</v>
      </c>
      <c r="D1264" s="25" t="s">
        <v>22</v>
      </c>
    </row>
    <row r="1265" spans="1:4" x14ac:dyDescent="0.25">
      <c r="A1265" s="25" t="s">
        <v>152</v>
      </c>
      <c r="B1265" s="27" t="s">
        <v>28</v>
      </c>
      <c r="C1265" s="28">
        <v>-594.26</v>
      </c>
      <c r="D1265" s="25" t="s">
        <v>22</v>
      </c>
    </row>
    <row r="1266" spans="1:4" x14ac:dyDescent="0.25">
      <c r="A1266" s="25" t="s">
        <v>152</v>
      </c>
      <c r="B1266" s="27" t="s">
        <v>28</v>
      </c>
      <c r="C1266" s="28">
        <v>-2416.4499999999998</v>
      </c>
      <c r="D1266" s="25" t="s">
        <v>22</v>
      </c>
    </row>
    <row r="1267" spans="1:4" x14ac:dyDescent="0.25">
      <c r="A1267" s="25" t="s">
        <v>152</v>
      </c>
      <c r="B1267" s="27" t="s">
        <v>28</v>
      </c>
      <c r="C1267" s="28">
        <v>-2435.46</v>
      </c>
      <c r="D1267" s="25" t="s">
        <v>22</v>
      </c>
    </row>
    <row r="1268" spans="1:4" x14ac:dyDescent="0.25">
      <c r="A1268" s="25" t="s">
        <v>152</v>
      </c>
      <c r="B1268" s="27" t="s">
        <v>28</v>
      </c>
      <c r="C1268" s="28">
        <v>-8.23</v>
      </c>
      <c r="D1268" s="25" t="s">
        <v>22</v>
      </c>
    </row>
    <row r="1269" spans="1:4" x14ac:dyDescent="0.25">
      <c r="A1269" s="25" t="s">
        <v>152</v>
      </c>
      <c r="B1269" s="27" t="s">
        <v>28</v>
      </c>
      <c r="C1269" s="28">
        <v>-1286.98</v>
      </c>
      <c r="D1269" s="25" t="s">
        <v>22</v>
      </c>
    </row>
    <row r="1270" spans="1:4" x14ac:dyDescent="0.25">
      <c r="A1270" s="25" t="s">
        <v>152</v>
      </c>
      <c r="B1270" s="27" t="s">
        <v>28</v>
      </c>
      <c r="C1270" s="28">
        <v>-866.62</v>
      </c>
      <c r="D1270" s="25" t="s">
        <v>22</v>
      </c>
    </row>
    <row r="1271" spans="1:4" x14ac:dyDescent="0.25">
      <c r="A1271" s="25" t="s">
        <v>152</v>
      </c>
      <c r="B1271" s="27" t="s">
        <v>28</v>
      </c>
      <c r="C1271" s="28">
        <v>-1.94</v>
      </c>
      <c r="D1271" s="25" t="s">
        <v>22</v>
      </c>
    </row>
    <row r="1272" spans="1:4" x14ac:dyDescent="0.25">
      <c r="A1272" s="25" t="s">
        <v>152</v>
      </c>
      <c r="B1272" s="27" t="s">
        <v>28</v>
      </c>
      <c r="C1272" s="28">
        <v>-1.43</v>
      </c>
      <c r="D1272" s="25" t="s">
        <v>22</v>
      </c>
    </row>
    <row r="1273" spans="1:4" x14ac:dyDescent="0.25">
      <c r="A1273" s="25" t="s">
        <v>152</v>
      </c>
      <c r="B1273" s="27" t="s">
        <v>28</v>
      </c>
      <c r="C1273" s="28">
        <v>-21736.5</v>
      </c>
      <c r="D1273" s="25" t="s">
        <v>22</v>
      </c>
    </row>
    <row r="1274" spans="1:4" x14ac:dyDescent="0.25">
      <c r="A1274" s="25" t="s">
        <v>152</v>
      </c>
      <c r="B1274" s="27" t="s">
        <v>28</v>
      </c>
      <c r="C1274" s="28">
        <v>-5171.24</v>
      </c>
      <c r="D1274" s="25" t="s">
        <v>22</v>
      </c>
    </row>
    <row r="1275" spans="1:4" x14ac:dyDescent="0.25">
      <c r="A1275" s="25" t="s">
        <v>152</v>
      </c>
      <c r="B1275" s="27" t="s">
        <v>28</v>
      </c>
      <c r="C1275" s="28">
        <v>-365.5</v>
      </c>
      <c r="D1275" s="25" t="s">
        <v>22</v>
      </c>
    </row>
    <row r="1276" spans="1:4" x14ac:dyDescent="0.25">
      <c r="A1276" s="25" t="s">
        <v>152</v>
      </c>
      <c r="B1276" s="27" t="s">
        <v>28</v>
      </c>
      <c r="C1276" s="28">
        <v>-0.03</v>
      </c>
      <c r="D1276" s="25" t="s">
        <v>22</v>
      </c>
    </row>
    <row r="1277" spans="1:4" x14ac:dyDescent="0.25">
      <c r="A1277" s="25" t="s">
        <v>152</v>
      </c>
      <c r="B1277" s="27" t="s">
        <v>28</v>
      </c>
      <c r="C1277" s="28">
        <v>827.02</v>
      </c>
      <c r="D1277" s="25" t="s">
        <v>22</v>
      </c>
    </row>
    <row r="1278" spans="1:4" x14ac:dyDescent="0.25">
      <c r="A1278" s="25" t="s">
        <v>152</v>
      </c>
      <c r="B1278" s="27" t="s">
        <v>28</v>
      </c>
      <c r="C1278" s="28">
        <v>17</v>
      </c>
      <c r="D1278" s="25" t="s">
        <v>22</v>
      </c>
    </row>
    <row r="1279" spans="1:4" x14ac:dyDescent="0.25">
      <c r="A1279" s="25" t="s">
        <v>152</v>
      </c>
      <c r="B1279" s="27" t="s">
        <v>28</v>
      </c>
      <c r="C1279" s="28">
        <v>-138965.44</v>
      </c>
      <c r="D1279" s="25" t="s">
        <v>22</v>
      </c>
    </row>
    <row r="1280" spans="1:4" x14ac:dyDescent="0.25">
      <c r="A1280" s="25" t="s">
        <v>152</v>
      </c>
      <c r="B1280" s="27" t="s">
        <v>28</v>
      </c>
      <c r="C1280" s="28">
        <v>-18490.78</v>
      </c>
      <c r="D1280" s="25" t="s">
        <v>22</v>
      </c>
    </row>
    <row r="1281" spans="1:4" x14ac:dyDescent="0.25">
      <c r="A1281" s="25" t="s">
        <v>152</v>
      </c>
      <c r="B1281" s="27" t="s">
        <v>28</v>
      </c>
      <c r="C1281" s="28">
        <v>144424.44</v>
      </c>
      <c r="D1281" s="25" t="s">
        <v>22</v>
      </c>
    </row>
    <row r="1282" spans="1:4" x14ac:dyDescent="0.25">
      <c r="A1282" s="25" t="s">
        <v>153</v>
      </c>
      <c r="B1282" s="27" t="s">
        <v>28</v>
      </c>
      <c r="C1282" s="28">
        <v>-819.96</v>
      </c>
      <c r="D1282" s="25" t="s">
        <v>22</v>
      </c>
    </row>
    <row r="1283" spans="1:4" x14ac:dyDescent="0.25">
      <c r="A1283" s="25" t="s">
        <v>153</v>
      </c>
      <c r="B1283" s="27" t="s">
        <v>28</v>
      </c>
      <c r="C1283" s="28">
        <v>-634.82000000000005</v>
      </c>
      <c r="D1283" s="25" t="s">
        <v>22</v>
      </c>
    </row>
    <row r="1284" spans="1:4" x14ac:dyDescent="0.25">
      <c r="A1284" s="25" t="s">
        <v>153</v>
      </c>
      <c r="B1284" s="27" t="s">
        <v>28</v>
      </c>
      <c r="C1284" s="28">
        <v>-2099.5700000000002</v>
      </c>
      <c r="D1284" s="25" t="s">
        <v>22</v>
      </c>
    </row>
    <row r="1285" spans="1:4" x14ac:dyDescent="0.25">
      <c r="A1285" s="25" t="s">
        <v>154</v>
      </c>
      <c r="B1285" s="27" t="s">
        <v>32</v>
      </c>
      <c r="C1285" s="28">
        <v>-356786.96</v>
      </c>
      <c r="D1285" s="25" t="s">
        <v>22</v>
      </c>
    </row>
    <row r="1286" spans="1:4" x14ac:dyDescent="0.25">
      <c r="A1286" s="25" t="s">
        <v>154</v>
      </c>
      <c r="B1286" s="27" t="s">
        <v>32</v>
      </c>
      <c r="C1286" s="28">
        <v>-951608.41</v>
      </c>
      <c r="D1286" s="25" t="s">
        <v>22</v>
      </c>
    </row>
    <row r="1287" spans="1:4" x14ac:dyDescent="0.25">
      <c r="A1287" s="25" t="s">
        <v>154</v>
      </c>
      <c r="B1287" s="27" t="s">
        <v>32</v>
      </c>
      <c r="C1287" s="28">
        <v>-142953.89000000001</v>
      </c>
      <c r="D1287" s="25" t="s">
        <v>22</v>
      </c>
    </row>
    <row r="1288" spans="1:4" x14ac:dyDescent="0.25">
      <c r="A1288" s="25" t="s">
        <v>154</v>
      </c>
      <c r="B1288" s="27" t="s">
        <v>32</v>
      </c>
      <c r="C1288" s="28">
        <v>-5012.4399999999996</v>
      </c>
      <c r="D1288" s="25" t="s">
        <v>22</v>
      </c>
    </row>
    <row r="1289" spans="1:4" x14ac:dyDescent="0.25">
      <c r="A1289" s="25" t="s">
        <v>154</v>
      </c>
      <c r="B1289" s="27" t="s">
        <v>32</v>
      </c>
      <c r="C1289" s="28">
        <v>-115967.28</v>
      </c>
      <c r="D1289" s="25" t="s">
        <v>22</v>
      </c>
    </row>
    <row r="1290" spans="1:4" x14ac:dyDescent="0.25">
      <c r="A1290" s="25" t="s">
        <v>154</v>
      </c>
      <c r="B1290" s="27" t="s">
        <v>32</v>
      </c>
      <c r="C1290" s="28">
        <v>-23066.63</v>
      </c>
      <c r="D1290" s="25" t="s">
        <v>22</v>
      </c>
    </row>
    <row r="1291" spans="1:4" x14ac:dyDescent="0.25">
      <c r="A1291" s="25" t="s">
        <v>154</v>
      </c>
      <c r="B1291" s="27" t="s">
        <v>32</v>
      </c>
      <c r="C1291" s="28">
        <v>-11714.75</v>
      </c>
      <c r="D1291" s="25" t="s">
        <v>22</v>
      </c>
    </row>
    <row r="1292" spans="1:4" x14ac:dyDescent="0.25">
      <c r="A1292" s="25" t="s">
        <v>154</v>
      </c>
      <c r="B1292" s="27" t="s">
        <v>32</v>
      </c>
      <c r="C1292" s="28">
        <v>-25042.52</v>
      </c>
      <c r="D1292" s="25" t="s">
        <v>22</v>
      </c>
    </row>
    <row r="1293" spans="1:4" x14ac:dyDescent="0.25">
      <c r="A1293" s="25" t="s">
        <v>154</v>
      </c>
      <c r="B1293" s="27" t="s">
        <v>32</v>
      </c>
      <c r="C1293" s="28">
        <v>-138896.98000000001</v>
      </c>
      <c r="D1293" s="25" t="s">
        <v>22</v>
      </c>
    </row>
    <row r="1294" spans="1:4" x14ac:dyDescent="0.25">
      <c r="A1294" s="25" t="s">
        <v>154</v>
      </c>
      <c r="B1294" s="27" t="s">
        <v>32</v>
      </c>
      <c r="C1294" s="28">
        <v>-84975.28</v>
      </c>
      <c r="D1294" s="25" t="s">
        <v>22</v>
      </c>
    </row>
    <row r="1295" spans="1:4" x14ac:dyDescent="0.25">
      <c r="A1295" s="25" t="s">
        <v>154</v>
      </c>
      <c r="B1295" s="27" t="s">
        <v>32</v>
      </c>
      <c r="C1295" s="28">
        <v>-5826.53</v>
      </c>
      <c r="D1295" s="25" t="s">
        <v>22</v>
      </c>
    </row>
    <row r="1296" spans="1:4" x14ac:dyDescent="0.25">
      <c r="A1296" s="25" t="s">
        <v>154</v>
      </c>
      <c r="B1296" s="27" t="s">
        <v>32</v>
      </c>
      <c r="C1296" s="28">
        <v>-189540.24</v>
      </c>
      <c r="D1296" s="25" t="s">
        <v>22</v>
      </c>
    </row>
    <row r="1297" spans="1:4" x14ac:dyDescent="0.25">
      <c r="A1297" s="25" t="s">
        <v>154</v>
      </c>
      <c r="B1297" s="27" t="s">
        <v>32</v>
      </c>
      <c r="C1297" s="28">
        <v>-47546.52</v>
      </c>
      <c r="D1297" s="25" t="s">
        <v>22</v>
      </c>
    </row>
    <row r="1298" spans="1:4" x14ac:dyDescent="0.25">
      <c r="A1298" s="25" t="s">
        <v>154</v>
      </c>
      <c r="B1298" s="27" t="s">
        <v>32</v>
      </c>
      <c r="C1298" s="28">
        <v>-74674</v>
      </c>
      <c r="D1298" s="25" t="s">
        <v>22</v>
      </c>
    </row>
    <row r="1299" spans="1:4" x14ac:dyDescent="0.25">
      <c r="A1299" s="25" t="s">
        <v>154</v>
      </c>
      <c r="B1299" s="27" t="s">
        <v>32</v>
      </c>
      <c r="C1299" s="28">
        <v>-69874.19</v>
      </c>
      <c r="D1299" s="25" t="s">
        <v>22</v>
      </c>
    </row>
    <row r="1300" spans="1:4" x14ac:dyDescent="0.25">
      <c r="A1300" s="25" t="s">
        <v>154</v>
      </c>
      <c r="B1300" s="27" t="s">
        <v>32</v>
      </c>
      <c r="C1300" s="28">
        <v>-21548.639999999999</v>
      </c>
      <c r="D1300" s="25" t="s">
        <v>22</v>
      </c>
    </row>
    <row r="1301" spans="1:4" x14ac:dyDescent="0.25">
      <c r="A1301" s="25" t="s">
        <v>154</v>
      </c>
      <c r="B1301" s="27" t="s">
        <v>32</v>
      </c>
      <c r="C1301" s="28">
        <v>-15111.4</v>
      </c>
      <c r="D1301" s="25" t="s">
        <v>22</v>
      </c>
    </row>
    <row r="1302" spans="1:4" x14ac:dyDescent="0.25">
      <c r="A1302" s="25" t="s">
        <v>154</v>
      </c>
      <c r="B1302" s="27" t="s">
        <v>32</v>
      </c>
      <c r="C1302" s="28">
        <v>-23494.16</v>
      </c>
      <c r="D1302" s="25" t="s">
        <v>22</v>
      </c>
    </row>
    <row r="1303" spans="1:4" x14ac:dyDescent="0.25">
      <c r="A1303" s="25" t="s">
        <v>154</v>
      </c>
      <c r="B1303" s="27" t="s">
        <v>32</v>
      </c>
      <c r="C1303" s="28">
        <v>-7841.43</v>
      </c>
      <c r="D1303" s="25" t="s">
        <v>22</v>
      </c>
    </row>
    <row r="1304" spans="1:4" x14ac:dyDescent="0.25">
      <c r="A1304" s="25" t="s">
        <v>154</v>
      </c>
      <c r="B1304" s="27" t="s">
        <v>32</v>
      </c>
      <c r="C1304" s="28">
        <v>-115371.25</v>
      </c>
      <c r="D1304" s="25" t="s">
        <v>22</v>
      </c>
    </row>
    <row r="1305" spans="1:4" x14ac:dyDescent="0.25">
      <c r="A1305" s="25" t="s">
        <v>154</v>
      </c>
      <c r="B1305" s="27" t="s">
        <v>32</v>
      </c>
      <c r="C1305" s="28">
        <v>-4711.2299999999996</v>
      </c>
      <c r="D1305" s="25" t="s">
        <v>22</v>
      </c>
    </row>
    <row r="1306" spans="1:4" x14ac:dyDescent="0.25">
      <c r="A1306" s="25" t="s">
        <v>154</v>
      </c>
      <c r="B1306" s="27" t="s">
        <v>32</v>
      </c>
      <c r="C1306" s="28">
        <v>-4592.2299999999996</v>
      </c>
      <c r="D1306" s="25" t="s">
        <v>22</v>
      </c>
    </row>
    <row r="1307" spans="1:4" x14ac:dyDescent="0.25">
      <c r="A1307" s="25" t="s">
        <v>154</v>
      </c>
      <c r="B1307" s="27" t="s">
        <v>32</v>
      </c>
      <c r="C1307" s="28">
        <v>-8726.23</v>
      </c>
      <c r="D1307" s="25" t="s">
        <v>22</v>
      </c>
    </row>
    <row r="1308" spans="1:4" x14ac:dyDescent="0.25">
      <c r="A1308" s="25" t="s">
        <v>154</v>
      </c>
      <c r="B1308" s="27" t="s">
        <v>32</v>
      </c>
      <c r="C1308" s="28">
        <v>-19382.55</v>
      </c>
      <c r="D1308" s="25" t="s">
        <v>22</v>
      </c>
    </row>
    <row r="1309" spans="1:4" x14ac:dyDescent="0.25">
      <c r="A1309" s="25" t="s">
        <v>154</v>
      </c>
      <c r="B1309" s="27" t="s">
        <v>32</v>
      </c>
      <c r="C1309" s="28">
        <v>-29443.88</v>
      </c>
      <c r="D1309" s="25" t="s">
        <v>22</v>
      </c>
    </row>
    <row r="1310" spans="1:4" x14ac:dyDescent="0.25">
      <c r="A1310" s="25" t="s">
        <v>154</v>
      </c>
      <c r="B1310" s="27" t="s">
        <v>32</v>
      </c>
      <c r="C1310" s="28">
        <v>-54907.09</v>
      </c>
      <c r="D1310" s="25" t="s">
        <v>22</v>
      </c>
    </row>
    <row r="1311" spans="1:4" x14ac:dyDescent="0.25">
      <c r="A1311" s="25" t="s">
        <v>154</v>
      </c>
      <c r="B1311" s="27" t="s">
        <v>32</v>
      </c>
      <c r="C1311" s="28">
        <v>-55826.74</v>
      </c>
      <c r="D1311" s="25" t="s">
        <v>22</v>
      </c>
    </row>
    <row r="1312" spans="1:4" x14ac:dyDescent="0.25">
      <c r="A1312" s="25" t="s">
        <v>154</v>
      </c>
      <c r="B1312" s="27" t="s">
        <v>32</v>
      </c>
      <c r="C1312" s="28">
        <v>-59164.480000000003</v>
      </c>
      <c r="D1312" s="25" t="s">
        <v>22</v>
      </c>
    </row>
    <row r="1313" spans="1:4" x14ac:dyDescent="0.25">
      <c r="A1313" s="25" t="s">
        <v>154</v>
      </c>
      <c r="B1313" s="27" t="s">
        <v>32</v>
      </c>
      <c r="C1313" s="28">
        <v>-100459.57</v>
      </c>
      <c r="D1313" s="25" t="s">
        <v>22</v>
      </c>
    </row>
    <row r="1314" spans="1:4" x14ac:dyDescent="0.25">
      <c r="A1314" s="25" t="s">
        <v>154</v>
      </c>
      <c r="B1314" s="27" t="s">
        <v>32</v>
      </c>
      <c r="C1314" s="28">
        <v>-63590.06</v>
      </c>
      <c r="D1314" s="25" t="s">
        <v>22</v>
      </c>
    </row>
    <row r="1315" spans="1:4" x14ac:dyDescent="0.25">
      <c r="A1315" s="25" t="s">
        <v>154</v>
      </c>
      <c r="B1315" s="27" t="s">
        <v>32</v>
      </c>
      <c r="C1315" s="28">
        <v>-943196.2</v>
      </c>
      <c r="D1315" s="25" t="s">
        <v>22</v>
      </c>
    </row>
    <row r="1316" spans="1:4" x14ac:dyDescent="0.25">
      <c r="A1316" s="25" t="s">
        <v>154</v>
      </c>
      <c r="B1316" s="27" t="s">
        <v>32</v>
      </c>
      <c r="C1316" s="28">
        <v>-109291.53</v>
      </c>
      <c r="D1316" s="25" t="s">
        <v>22</v>
      </c>
    </row>
    <row r="1317" spans="1:4" x14ac:dyDescent="0.25">
      <c r="A1317" s="25" t="s">
        <v>154</v>
      </c>
      <c r="B1317" s="27" t="s">
        <v>32</v>
      </c>
      <c r="C1317" s="28">
        <v>-16500.21</v>
      </c>
      <c r="D1317" s="25" t="s">
        <v>22</v>
      </c>
    </row>
    <row r="1318" spans="1:4" x14ac:dyDescent="0.25">
      <c r="A1318" s="25" t="s">
        <v>154</v>
      </c>
      <c r="B1318" s="27" t="s">
        <v>32</v>
      </c>
      <c r="C1318" s="28">
        <v>-61200.77</v>
      </c>
      <c r="D1318" s="25" t="s">
        <v>22</v>
      </c>
    </row>
    <row r="1319" spans="1:4" x14ac:dyDescent="0.25">
      <c r="A1319" s="25" t="s">
        <v>154</v>
      </c>
      <c r="B1319" s="27" t="s">
        <v>32</v>
      </c>
      <c r="C1319" s="28">
        <v>-143223.98000000001</v>
      </c>
      <c r="D1319" s="25" t="s">
        <v>22</v>
      </c>
    </row>
    <row r="1320" spans="1:4" x14ac:dyDescent="0.25">
      <c r="A1320" s="25" t="s">
        <v>154</v>
      </c>
      <c r="B1320" s="27" t="s">
        <v>32</v>
      </c>
      <c r="C1320" s="28">
        <v>-277467.78999999998</v>
      </c>
      <c r="D1320" s="25" t="s">
        <v>22</v>
      </c>
    </row>
    <row r="1321" spans="1:4" x14ac:dyDescent="0.25">
      <c r="A1321" s="25" t="s">
        <v>154</v>
      </c>
      <c r="B1321" s="27" t="s">
        <v>32</v>
      </c>
      <c r="C1321" s="28">
        <v>-29598.34</v>
      </c>
      <c r="D1321" s="25" t="s">
        <v>22</v>
      </c>
    </row>
    <row r="1322" spans="1:4" x14ac:dyDescent="0.25">
      <c r="A1322" s="25" t="s">
        <v>154</v>
      </c>
      <c r="B1322" s="27" t="s">
        <v>32</v>
      </c>
      <c r="C1322" s="28">
        <v>-56014.42</v>
      </c>
      <c r="D1322" s="25" t="s">
        <v>22</v>
      </c>
    </row>
    <row r="1323" spans="1:4" x14ac:dyDescent="0.25">
      <c r="A1323" s="25" t="s">
        <v>154</v>
      </c>
      <c r="B1323" s="27" t="s">
        <v>32</v>
      </c>
      <c r="C1323" s="28">
        <v>-32289.69</v>
      </c>
      <c r="D1323" s="25" t="s">
        <v>22</v>
      </c>
    </row>
    <row r="1324" spans="1:4" x14ac:dyDescent="0.25">
      <c r="A1324" s="25" t="s">
        <v>154</v>
      </c>
      <c r="B1324" s="27" t="s">
        <v>32</v>
      </c>
      <c r="C1324" s="28">
        <v>-21121.11</v>
      </c>
      <c r="D1324" s="25" t="s">
        <v>22</v>
      </c>
    </row>
    <row r="1325" spans="1:4" x14ac:dyDescent="0.25">
      <c r="A1325" s="25" t="s">
        <v>154</v>
      </c>
      <c r="B1325" s="27" t="s">
        <v>32</v>
      </c>
      <c r="C1325" s="28">
        <v>-39758.01</v>
      </c>
      <c r="D1325" s="25" t="s">
        <v>22</v>
      </c>
    </row>
    <row r="1326" spans="1:4" x14ac:dyDescent="0.25">
      <c r="A1326" s="25" t="s">
        <v>154</v>
      </c>
      <c r="B1326" s="27" t="s">
        <v>32</v>
      </c>
      <c r="C1326" s="28">
        <v>-102380.06</v>
      </c>
      <c r="D1326" s="25" t="s">
        <v>22</v>
      </c>
    </row>
    <row r="1327" spans="1:4" x14ac:dyDescent="0.25">
      <c r="A1327" s="25" t="s">
        <v>154</v>
      </c>
      <c r="B1327" s="27" t="s">
        <v>32</v>
      </c>
      <c r="C1327" s="28">
        <v>-9841.84</v>
      </c>
      <c r="D1327" s="25" t="s">
        <v>22</v>
      </c>
    </row>
    <row r="1328" spans="1:4" x14ac:dyDescent="0.25">
      <c r="A1328" s="25" t="s">
        <v>154</v>
      </c>
      <c r="B1328" s="27" t="s">
        <v>32</v>
      </c>
      <c r="C1328" s="28">
        <v>-73297.399999999994</v>
      </c>
      <c r="D1328" s="25" t="s">
        <v>22</v>
      </c>
    </row>
    <row r="1329" spans="1:4" x14ac:dyDescent="0.25">
      <c r="A1329" s="25" t="s">
        <v>154</v>
      </c>
      <c r="B1329" s="27" t="s">
        <v>32</v>
      </c>
      <c r="C1329" s="28">
        <v>-30070.6</v>
      </c>
      <c r="D1329" s="25" t="s">
        <v>22</v>
      </c>
    </row>
    <row r="1330" spans="1:4" x14ac:dyDescent="0.25">
      <c r="A1330" s="25" t="s">
        <v>154</v>
      </c>
      <c r="B1330" s="27" t="s">
        <v>32</v>
      </c>
      <c r="C1330" s="28">
        <v>-23283.84</v>
      </c>
      <c r="D1330" s="25" t="s">
        <v>22</v>
      </c>
    </row>
    <row r="1331" spans="1:4" x14ac:dyDescent="0.25">
      <c r="A1331" s="25" t="s">
        <v>154</v>
      </c>
      <c r="B1331" s="27" t="s">
        <v>32</v>
      </c>
      <c r="C1331" s="28">
        <v>-29527.14</v>
      </c>
      <c r="D1331" s="25" t="s">
        <v>22</v>
      </c>
    </row>
    <row r="1332" spans="1:4" x14ac:dyDescent="0.25">
      <c r="A1332" s="25" t="s">
        <v>154</v>
      </c>
      <c r="B1332" s="27" t="s">
        <v>32</v>
      </c>
      <c r="C1332" s="28">
        <v>-106769.35</v>
      </c>
      <c r="D1332" s="25" t="s">
        <v>22</v>
      </c>
    </row>
    <row r="1333" spans="1:4" x14ac:dyDescent="0.25">
      <c r="A1333" s="25" t="s">
        <v>154</v>
      </c>
      <c r="B1333" s="27" t="s">
        <v>32</v>
      </c>
      <c r="C1333" s="28">
        <v>-110242.81</v>
      </c>
      <c r="D1333" s="25" t="s">
        <v>22</v>
      </c>
    </row>
    <row r="1334" spans="1:4" x14ac:dyDescent="0.25">
      <c r="A1334" s="25" t="s">
        <v>154</v>
      </c>
      <c r="B1334" s="27" t="s">
        <v>32</v>
      </c>
      <c r="C1334" s="28">
        <v>-533527.65</v>
      </c>
      <c r="D1334" s="25" t="s">
        <v>22</v>
      </c>
    </row>
    <row r="1335" spans="1:4" x14ac:dyDescent="0.25">
      <c r="A1335" s="25" t="s">
        <v>154</v>
      </c>
      <c r="B1335" s="27" t="s">
        <v>32</v>
      </c>
      <c r="C1335" s="28">
        <v>-62278.19</v>
      </c>
      <c r="D1335" s="25" t="s">
        <v>22</v>
      </c>
    </row>
    <row r="1336" spans="1:4" x14ac:dyDescent="0.25">
      <c r="A1336" s="25" t="s">
        <v>154</v>
      </c>
      <c r="B1336" s="27" t="s">
        <v>32</v>
      </c>
      <c r="C1336" s="28">
        <v>-317545.05</v>
      </c>
      <c r="D1336" s="25" t="s">
        <v>22</v>
      </c>
    </row>
    <row r="1337" spans="1:4" x14ac:dyDescent="0.25">
      <c r="A1337" s="25" t="s">
        <v>154</v>
      </c>
      <c r="B1337" s="27" t="s">
        <v>32</v>
      </c>
      <c r="C1337" s="28">
        <v>-52874.35</v>
      </c>
      <c r="D1337" s="25" t="s">
        <v>22</v>
      </c>
    </row>
    <row r="1338" spans="1:4" x14ac:dyDescent="0.25">
      <c r="A1338" s="25" t="s">
        <v>154</v>
      </c>
      <c r="B1338" s="27" t="s">
        <v>32</v>
      </c>
      <c r="C1338" s="28">
        <v>-7266.35</v>
      </c>
      <c r="D1338" s="25" t="s">
        <v>22</v>
      </c>
    </row>
    <row r="1339" spans="1:4" x14ac:dyDescent="0.25">
      <c r="A1339" s="25" t="s">
        <v>154</v>
      </c>
      <c r="B1339" s="27" t="s">
        <v>32</v>
      </c>
      <c r="C1339" s="28">
        <v>-14229.32</v>
      </c>
      <c r="D1339" s="25" t="s">
        <v>22</v>
      </c>
    </row>
    <row r="1340" spans="1:4" x14ac:dyDescent="0.25">
      <c r="A1340" s="25" t="s">
        <v>154</v>
      </c>
      <c r="B1340" s="27" t="s">
        <v>32</v>
      </c>
      <c r="C1340" s="28">
        <v>-9884.15</v>
      </c>
      <c r="D1340" s="25" t="s">
        <v>22</v>
      </c>
    </row>
    <row r="1341" spans="1:4" x14ac:dyDescent="0.25">
      <c r="A1341" s="25" t="s">
        <v>154</v>
      </c>
      <c r="B1341" s="27" t="s">
        <v>32</v>
      </c>
      <c r="C1341" s="28">
        <v>139.97999999999999</v>
      </c>
      <c r="D1341" s="25" t="s">
        <v>22</v>
      </c>
    </row>
    <row r="1342" spans="1:4" x14ac:dyDescent="0.25">
      <c r="A1342" s="25" t="s">
        <v>154</v>
      </c>
      <c r="B1342" s="27" t="s">
        <v>32</v>
      </c>
      <c r="C1342" s="28">
        <v>168.51</v>
      </c>
      <c r="D1342" s="25" t="s">
        <v>22</v>
      </c>
    </row>
    <row r="1343" spans="1:4" x14ac:dyDescent="0.25">
      <c r="A1343" s="25" t="s">
        <v>155</v>
      </c>
      <c r="B1343" s="27" t="s">
        <v>32</v>
      </c>
      <c r="C1343" s="28">
        <v>-77308.17</v>
      </c>
      <c r="D1343" s="25" t="s">
        <v>22</v>
      </c>
    </row>
    <row r="1344" spans="1:4" x14ac:dyDescent="0.25">
      <c r="A1344" s="25" t="s">
        <v>155</v>
      </c>
      <c r="B1344" s="27" t="s">
        <v>32</v>
      </c>
      <c r="C1344" s="28">
        <v>-274894.09999999998</v>
      </c>
      <c r="D1344" s="25" t="s">
        <v>22</v>
      </c>
    </row>
    <row r="1345" spans="1:4" x14ac:dyDescent="0.25">
      <c r="A1345" s="25" t="s">
        <v>155</v>
      </c>
      <c r="B1345" s="27" t="s">
        <v>32</v>
      </c>
      <c r="C1345" s="28">
        <v>-21245.97</v>
      </c>
      <c r="D1345" s="25" t="s">
        <v>22</v>
      </c>
    </row>
    <row r="1346" spans="1:4" x14ac:dyDescent="0.25">
      <c r="A1346" s="25" t="s">
        <v>155</v>
      </c>
      <c r="B1346" s="27" t="s">
        <v>32</v>
      </c>
      <c r="C1346" s="28">
        <v>-21660.23</v>
      </c>
      <c r="D1346" s="25" t="s">
        <v>22</v>
      </c>
    </row>
    <row r="1347" spans="1:4" x14ac:dyDescent="0.25">
      <c r="A1347" s="25" t="s">
        <v>155</v>
      </c>
      <c r="B1347" s="27" t="s">
        <v>32</v>
      </c>
      <c r="C1347" s="28">
        <v>-4282.2700000000004</v>
      </c>
      <c r="D1347" s="25" t="s">
        <v>22</v>
      </c>
    </row>
    <row r="1348" spans="1:4" x14ac:dyDescent="0.25">
      <c r="A1348" s="25" t="s">
        <v>155</v>
      </c>
      <c r="B1348" s="27" t="s">
        <v>32</v>
      </c>
      <c r="C1348" s="28">
        <v>-2075.04</v>
      </c>
      <c r="D1348" s="25" t="s">
        <v>22</v>
      </c>
    </row>
    <row r="1349" spans="1:4" x14ac:dyDescent="0.25">
      <c r="A1349" s="25" t="s">
        <v>155</v>
      </c>
      <c r="B1349" s="27" t="s">
        <v>32</v>
      </c>
      <c r="C1349" s="28">
        <v>-3190.86</v>
      </c>
      <c r="D1349" s="25" t="s">
        <v>22</v>
      </c>
    </row>
    <row r="1350" spans="1:4" x14ac:dyDescent="0.25">
      <c r="A1350" s="25" t="s">
        <v>155</v>
      </c>
      <c r="B1350" s="27" t="s">
        <v>32</v>
      </c>
      <c r="C1350" s="28">
        <v>-33009.85</v>
      </c>
      <c r="D1350" s="25" t="s">
        <v>22</v>
      </c>
    </row>
    <row r="1351" spans="1:4" x14ac:dyDescent="0.25">
      <c r="A1351" s="25" t="s">
        <v>155</v>
      </c>
      <c r="B1351" s="27" t="s">
        <v>32</v>
      </c>
      <c r="C1351" s="28">
        <v>-28027.38</v>
      </c>
      <c r="D1351" s="25" t="s">
        <v>22</v>
      </c>
    </row>
    <row r="1352" spans="1:4" x14ac:dyDescent="0.25">
      <c r="A1352" s="25" t="s">
        <v>155</v>
      </c>
      <c r="B1352" s="27" t="s">
        <v>32</v>
      </c>
      <c r="C1352" s="28">
        <v>-1411.64</v>
      </c>
      <c r="D1352" s="25" t="s">
        <v>22</v>
      </c>
    </row>
    <row r="1353" spans="1:4" x14ac:dyDescent="0.25">
      <c r="A1353" s="25" t="s">
        <v>155</v>
      </c>
      <c r="B1353" s="27" t="s">
        <v>32</v>
      </c>
      <c r="C1353" s="28">
        <v>-39819.85</v>
      </c>
      <c r="D1353" s="25" t="s">
        <v>22</v>
      </c>
    </row>
    <row r="1354" spans="1:4" x14ac:dyDescent="0.25">
      <c r="A1354" s="25" t="s">
        <v>155</v>
      </c>
      <c r="B1354" s="27" t="s">
        <v>32</v>
      </c>
      <c r="C1354" s="28">
        <v>-7549.12</v>
      </c>
      <c r="D1354" s="25" t="s">
        <v>22</v>
      </c>
    </row>
    <row r="1355" spans="1:4" x14ac:dyDescent="0.25">
      <c r="A1355" s="25" t="s">
        <v>155</v>
      </c>
      <c r="B1355" s="27" t="s">
        <v>32</v>
      </c>
      <c r="C1355" s="28">
        <v>-11902.38</v>
      </c>
      <c r="D1355" s="25" t="s">
        <v>22</v>
      </c>
    </row>
    <row r="1356" spans="1:4" x14ac:dyDescent="0.25">
      <c r="A1356" s="25" t="s">
        <v>155</v>
      </c>
      <c r="B1356" s="27" t="s">
        <v>32</v>
      </c>
      <c r="C1356" s="28">
        <v>-20619.59</v>
      </c>
      <c r="D1356" s="25" t="s">
        <v>22</v>
      </c>
    </row>
    <row r="1357" spans="1:4" x14ac:dyDescent="0.25">
      <c r="A1357" s="25" t="s">
        <v>155</v>
      </c>
      <c r="B1357" s="27" t="s">
        <v>32</v>
      </c>
      <c r="C1357" s="28">
        <v>-5332.23</v>
      </c>
      <c r="D1357" s="25" t="s">
        <v>22</v>
      </c>
    </row>
    <row r="1358" spans="1:4" x14ac:dyDescent="0.25">
      <c r="A1358" s="25" t="s">
        <v>155</v>
      </c>
      <c r="B1358" s="27" t="s">
        <v>32</v>
      </c>
      <c r="C1358" s="28">
        <v>-2810.78</v>
      </c>
      <c r="D1358" s="25" t="s">
        <v>22</v>
      </c>
    </row>
    <row r="1359" spans="1:4" x14ac:dyDescent="0.25">
      <c r="A1359" s="25" t="s">
        <v>155</v>
      </c>
      <c r="B1359" s="27" t="s">
        <v>32</v>
      </c>
      <c r="C1359" s="28">
        <v>-11088.3</v>
      </c>
      <c r="D1359" s="25" t="s">
        <v>22</v>
      </c>
    </row>
    <row r="1360" spans="1:4" x14ac:dyDescent="0.25">
      <c r="A1360" s="25" t="s">
        <v>155</v>
      </c>
      <c r="B1360" s="27" t="s">
        <v>32</v>
      </c>
      <c r="C1360" s="28">
        <v>-2772.51</v>
      </c>
      <c r="D1360" s="25" t="s">
        <v>22</v>
      </c>
    </row>
    <row r="1361" spans="1:4" x14ac:dyDescent="0.25">
      <c r="A1361" s="25" t="s">
        <v>155</v>
      </c>
      <c r="B1361" s="27" t="s">
        <v>32</v>
      </c>
      <c r="C1361" s="28">
        <v>-54420.99</v>
      </c>
      <c r="D1361" s="25" t="s">
        <v>22</v>
      </c>
    </row>
    <row r="1362" spans="1:4" x14ac:dyDescent="0.25">
      <c r="A1362" s="25" t="s">
        <v>155</v>
      </c>
      <c r="B1362" s="27" t="s">
        <v>32</v>
      </c>
      <c r="C1362" s="28">
        <v>-13287.19</v>
      </c>
      <c r="D1362" s="25" t="s">
        <v>22</v>
      </c>
    </row>
    <row r="1363" spans="1:4" x14ac:dyDescent="0.25">
      <c r="A1363" s="25" t="s">
        <v>155</v>
      </c>
      <c r="B1363" s="27" t="s">
        <v>32</v>
      </c>
      <c r="C1363" s="28">
        <v>-11138.28</v>
      </c>
      <c r="D1363" s="25" t="s">
        <v>22</v>
      </c>
    </row>
    <row r="1364" spans="1:4" x14ac:dyDescent="0.25">
      <c r="A1364" s="25" t="s">
        <v>155</v>
      </c>
      <c r="B1364" s="27" t="s">
        <v>32</v>
      </c>
      <c r="C1364" s="28">
        <v>-12155.63</v>
      </c>
      <c r="D1364" s="25" t="s">
        <v>22</v>
      </c>
    </row>
    <row r="1365" spans="1:4" x14ac:dyDescent="0.25">
      <c r="A1365" s="25" t="s">
        <v>155</v>
      </c>
      <c r="B1365" s="27" t="s">
        <v>32</v>
      </c>
      <c r="C1365" s="28">
        <v>-21332.89</v>
      </c>
      <c r="D1365" s="25" t="s">
        <v>22</v>
      </c>
    </row>
    <row r="1366" spans="1:4" x14ac:dyDescent="0.25">
      <c r="A1366" s="25" t="s">
        <v>155</v>
      </c>
      <c r="B1366" s="27" t="s">
        <v>32</v>
      </c>
      <c r="C1366" s="28">
        <v>-16757.62</v>
      </c>
      <c r="D1366" s="25" t="s">
        <v>22</v>
      </c>
    </row>
    <row r="1367" spans="1:4" x14ac:dyDescent="0.25">
      <c r="A1367" s="25" t="s">
        <v>155</v>
      </c>
      <c r="B1367" s="27" t="s">
        <v>32</v>
      </c>
      <c r="C1367" s="28">
        <v>-264432.06</v>
      </c>
      <c r="D1367" s="25" t="s">
        <v>22</v>
      </c>
    </row>
    <row r="1368" spans="1:4" x14ac:dyDescent="0.25">
      <c r="A1368" s="25" t="s">
        <v>155</v>
      </c>
      <c r="B1368" s="27" t="s">
        <v>32</v>
      </c>
      <c r="C1368" s="28">
        <v>-32541.279999999999</v>
      </c>
      <c r="D1368" s="25" t="s">
        <v>22</v>
      </c>
    </row>
    <row r="1369" spans="1:4" x14ac:dyDescent="0.25">
      <c r="A1369" s="25" t="s">
        <v>155</v>
      </c>
      <c r="B1369" s="27" t="s">
        <v>32</v>
      </c>
      <c r="C1369" s="28">
        <v>-6344.17</v>
      </c>
      <c r="D1369" s="25" t="s">
        <v>22</v>
      </c>
    </row>
    <row r="1370" spans="1:4" x14ac:dyDescent="0.25">
      <c r="A1370" s="25" t="s">
        <v>155</v>
      </c>
      <c r="B1370" s="27" t="s">
        <v>32</v>
      </c>
      <c r="C1370" s="28">
        <v>-43254.91</v>
      </c>
      <c r="D1370" s="25" t="s">
        <v>22</v>
      </c>
    </row>
    <row r="1371" spans="1:4" x14ac:dyDescent="0.25">
      <c r="A1371" s="25" t="s">
        <v>155</v>
      </c>
      <c r="B1371" s="27" t="s">
        <v>32</v>
      </c>
      <c r="C1371" s="28">
        <v>-58590.26</v>
      </c>
      <c r="D1371" s="25" t="s">
        <v>22</v>
      </c>
    </row>
    <row r="1372" spans="1:4" x14ac:dyDescent="0.25">
      <c r="A1372" s="25" t="s">
        <v>155</v>
      </c>
      <c r="B1372" s="27" t="s">
        <v>32</v>
      </c>
      <c r="C1372" s="28">
        <v>-7164.45</v>
      </c>
      <c r="D1372" s="25" t="s">
        <v>22</v>
      </c>
    </row>
    <row r="1373" spans="1:4" x14ac:dyDescent="0.25">
      <c r="A1373" s="25" t="s">
        <v>155</v>
      </c>
      <c r="B1373" s="27" t="s">
        <v>32</v>
      </c>
      <c r="C1373" s="28">
        <v>-5810.6</v>
      </c>
      <c r="D1373" s="25" t="s">
        <v>22</v>
      </c>
    </row>
    <row r="1374" spans="1:4" x14ac:dyDescent="0.25">
      <c r="A1374" s="25" t="s">
        <v>155</v>
      </c>
      <c r="B1374" s="27" t="s">
        <v>32</v>
      </c>
      <c r="C1374" s="28">
        <v>-4139.8900000000003</v>
      </c>
      <c r="D1374" s="25" t="s">
        <v>22</v>
      </c>
    </row>
    <row r="1375" spans="1:4" x14ac:dyDescent="0.25">
      <c r="A1375" s="25" t="s">
        <v>155</v>
      </c>
      <c r="B1375" s="27" t="s">
        <v>32</v>
      </c>
      <c r="C1375" s="28">
        <v>-17150.849999999999</v>
      </c>
      <c r="D1375" s="25" t="s">
        <v>22</v>
      </c>
    </row>
    <row r="1376" spans="1:4" x14ac:dyDescent="0.25">
      <c r="A1376" s="25" t="s">
        <v>155</v>
      </c>
      <c r="B1376" s="27" t="s">
        <v>32</v>
      </c>
      <c r="C1376" s="28">
        <v>-21875.67</v>
      </c>
      <c r="D1376" s="25" t="s">
        <v>22</v>
      </c>
    </row>
    <row r="1377" spans="1:4" x14ac:dyDescent="0.25">
      <c r="A1377" s="25" t="s">
        <v>155</v>
      </c>
      <c r="B1377" s="27" t="s">
        <v>32</v>
      </c>
      <c r="C1377" s="28">
        <v>-1779.93</v>
      </c>
      <c r="D1377" s="25" t="s">
        <v>22</v>
      </c>
    </row>
    <row r="1378" spans="1:4" x14ac:dyDescent="0.25">
      <c r="A1378" s="25" t="s">
        <v>155</v>
      </c>
      <c r="B1378" s="27" t="s">
        <v>32</v>
      </c>
      <c r="C1378" s="28">
        <v>-11090.65</v>
      </c>
      <c r="D1378" s="25" t="s">
        <v>22</v>
      </c>
    </row>
    <row r="1379" spans="1:4" x14ac:dyDescent="0.25">
      <c r="A1379" s="25" t="s">
        <v>155</v>
      </c>
      <c r="B1379" s="27" t="s">
        <v>32</v>
      </c>
      <c r="C1379" s="28">
        <v>-5082.67</v>
      </c>
      <c r="D1379" s="25" t="s">
        <v>22</v>
      </c>
    </row>
    <row r="1380" spans="1:4" x14ac:dyDescent="0.25">
      <c r="A1380" s="25" t="s">
        <v>155</v>
      </c>
      <c r="B1380" s="27" t="s">
        <v>32</v>
      </c>
      <c r="C1380" s="28">
        <v>-2516.08</v>
      </c>
      <c r="D1380" s="25" t="s">
        <v>22</v>
      </c>
    </row>
    <row r="1381" spans="1:4" x14ac:dyDescent="0.25">
      <c r="A1381" s="25" t="s">
        <v>155</v>
      </c>
      <c r="B1381" s="27" t="s">
        <v>32</v>
      </c>
      <c r="C1381" s="28">
        <v>-2922.84</v>
      </c>
      <c r="D1381" s="25" t="s">
        <v>22</v>
      </c>
    </row>
    <row r="1382" spans="1:4" x14ac:dyDescent="0.25">
      <c r="A1382" s="25" t="s">
        <v>155</v>
      </c>
      <c r="B1382" s="27" t="s">
        <v>32</v>
      </c>
      <c r="C1382" s="28">
        <v>-13179.2</v>
      </c>
      <c r="D1382" s="25" t="s">
        <v>22</v>
      </c>
    </row>
    <row r="1383" spans="1:4" x14ac:dyDescent="0.25">
      <c r="A1383" s="25" t="s">
        <v>155</v>
      </c>
      <c r="B1383" s="27" t="s">
        <v>32</v>
      </c>
      <c r="C1383" s="28">
        <v>-11022.81</v>
      </c>
      <c r="D1383" s="25" t="s">
        <v>22</v>
      </c>
    </row>
    <row r="1384" spans="1:4" x14ac:dyDescent="0.25">
      <c r="A1384" s="25" t="s">
        <v>155</v>
      </c>
      <c r="B1384" s="27" t="s">
        <v>32</v>
      </c>
      <c r="C1384" s="28">
        <v>-94845.85</v>
      </c>
      <c r="D1384" s="25" t="s">
        <v>22</v>
      </c>
    </row>
    <row r="1385" spans="1:4" x14ac:dyDescent="0.25">
      <c r="A1385" s="25" t="s">
        <v>155</v>
      </c>
      <c r="B1385" s="27" t="s">
        <v>32</v>
      </c>
      <c r="C1385" s="28">
        <v>-24139.84</v>
      </c>
      <c r="D1385" s="25" t="s">
        <v>22</v>
      </c>
    </row>
    <row r="1386" spans="1:4" x14ac:dyDescent="0.25">
      <c r="A1386" s="25" t="s">
        <v>155</v>
      </c>
      <c r="B1386" s="27" t="s">
        <v>32</v>
      </c>
      <c r="C1386" s="28">
        <v>-48882.49</v>
      </c>
      <c r="D1386" s="25" t="s">
        <v>22</v>
      </c>
    </row>
    <row r="1387" spans="1:4" x14ac:dyDescent="0.25">
      <c r="A1387" s="25" t="s">
        <v>155</v>
      </c>
      <c r="B1387" s="27" t="s">
        <v>32</v>
      </c>
      <c r="C1387" s="28">
        <v>-17216.169999999998</v>
      </c>
      <c r="D1387" s="25" t="s">
        <v>22</v>
      </c>
    </row>
    <row r="1388" spans="1:4" x14ac:dyDescent="0.25">
      <c r="A1388" s="25" t="s">
        <v>155</v>
      </c>
      <c r="B1388" s="27" t="s">
        <v>32</v>
      </c>
      <c r="C1388" s="28">
        <v>-2011.6</v>
      </c>
      <c r="D1388" s="25" t="s">
        <v>22</v>
      </c>
    </row>
    <row r="1389" spans="1:4" x14ac:dyDescent="0.25">
      <c r="A1389" s="25" t="s">
        <v>155</v>
      </c>
      <c r="B1389" s="27" t="s">
        <v>32</v>
      </c>
      <c r="C1389" s="28">
        <v>-715.45</v>
      </c>
      <c r="D1389" s="25" t="s">
        <v>22</v>
      </c>
    </row>
    <row r="1390" spans="1:4" x14ac:dyDescent="0.25">
      <c r="A1390" s="25" t="s">
        <v>155</v>
      </c>
      <c r="B1390" s="27" t="s">
        <v>32</v>
      </c>
      <c r="C1390" s="28">
        <v>-6868.66</v>
      </c>
      <c r="D1390" s="25" t="s">
        <v>22</v>
      </c>
    </row>
    <row r="1391" spans="1:4" x14ac:dyDescent="0.25">
      <c r="A1391" s="25" t="s">
        <v>155</v>
      </c>
      <c r="B1391" s="27" t="s">
        <v>32</v>
      </c>
      <c r="C1391" s="28">
        <v>-5345.45</v>
      </c>
      <c r="D1391" s="25" t="s">
        <v>22</v>
      </c>
    </row>
    <row r="1392" spans="1:4" x14ac:dyDescent="0.25">
      <c r="A1392" s="25" t="s">
        <v>155</v>
      </c>
      <c r="B1392" s="27" t="s">
        <v>32</v>
      </c>
      <c r="C1392" s="28">
        <v>-29454.34</v>
      </c>
      <c r="D1392" s="25" t="s">
        <v>22</v>
      </c>
    </row>
    <row r="1393" spans="1:4" x14ac:dyDescent="0.25">
      <c r="A1393" s="25" t="s">
        <v>155</v>
      </c>
      <c r="B1393" s="27" t="s">
        <v>32</v>
      </c>
      <c r="C1393" s="28">
        <v>-18255.34</v>
      </c>
      <c r="D1393" s="25" t="s">
        <v>22</v>
      </c>
    </row>
    <row r="1394" spans="1:4" x14ac:dyDescent="0.25">
      <c r="A1394" s="25" t="s">
        <v>155</v>
      </c>
      <c r="B1394" s="27" t="s">
        <v>32</v>
      </c>
      <c r="C1394" s="28">
        <v>-286.58</v>
      </c>
      <c r="D1394" s="25" t="s">
        <v>22</v>
      </c>
    </row>
    <row r="1395" spans="1:4" x14ac:dyDescent="0.25">
      <c r="A1395" s="25" t="s">
        <v>155</v>
      </c>
      <c r="B1395" s="27" t="s">
        <v>32</v>
      </c>
      <c r="C1395" s="28">
        <v>-11456.03</v>
      </c>
      <c r="D1395" s="25" t="s">
        <v>22</v>
      </c>
    </row>
    <row r="1396" spans="1:4" x14ac:dyDescent="0.25">
      <c r="A1396" s="25" t="s">
        <v>155</v>
      </c>
      <c r="B1396" s="27" t="s">
        <v>32</v>
      </c>
      <c r="C1396" s="28">
        <v>-1772.95</v>
      </c>
      <c r="D1396" s="25" t="s">
        <v>22</v>
      </c>
    </row>
    <row r="1397" spans="1:4" x14ac:dyDescent="0.25">
      <c r="A1397" s="25" t="s">
        <v>155</v>
      </c>
      <c r="B1397" s="27" t="s">
        <v>32</v>
      </c>
      <c r="C1397" s="28">
        <v>-1795.14</v>
      </c>
      <c r="D1397" s="25" t="s">
        <v>22</v>
      </c>
    </row>
    <row r="1398" spans="1:4" x14ac:dyDescent="0.25">
      <c r="A1398" s="25" t="s">
        <v>155</v>
      </c>
      <c r="B1398" s="27" t="s">
        <v>32</v>
      </c>
      <c r="C1398" s="28">
        <v>-22895.51</v>
      </c>
      <c r="D1398" s="25" t="s">
        <v>22</v>
      </c>
    </row>
    <row r="1399" spans="1:4" x14ac:dyDescent="0.25">
      <c r="A1399" s="25" t="s">
        <v>155</v>
      </c>
      <c r="B1399" s="27" t="s">
        <v>32</v>
      </c>
      <c r="C1399" s="28">
        <v>193.69</v>
      </c>
      <c r="D1399" s="25" t="s">
        <v>22</v>
      </c>
    </row>
    <row r="1400" spans="1:4" x14ac:dyDescent="0.25">
      <c r="A1400" s="25" t="s">
        <v>156</v>
      </c>
      <c r="B1400" s="27" t="s">
        <v>32</v>
      </c>
      <c r="C1400" s="28">
        <v>-12958.3</v>
      </c>
      <c r="D1400" s="25" t="s">
        <v>22</v>
      </c>
    </row>
    <row r="1401" spans="1:4" x14ac:dyDescent="0.25">
      <c r="A1401" s="25" t="s">
        <v>156</v>
      </c>
      <c r="B1401" s="27" t="s">
        <v>32</v>
      </c>
      <c r="C1401" s="28">
        <v>-55839.25</v>
      </c>
      <c r="D1401" s="25" t="s">
        <v>22</v>
      </c>
    </row>
    <row r="1402" spans="1:4" x14ac:dyDescent="0.25">
      <c r="A1402" s="25" t="s">
        <v>156</v>
      </c>
      <c r="B1402" s="27" t="s">
        <v>32</v>
      </c>
      <c r="C1402" s="28">
        <v>-7436.37</v>
      </c>
      <c r="D1402" s="25" t="s">
        <v>22</v>
      </c>
    </row>
    <row r="1403" spans="1:4" x14ac:dyDescent="0.25">
      <c r="A1403" s="25" t="s">
        <v>156</v>
      </c>
      <c r="B1403" s="27" t="s">
        <v>32</v>
      </c>
      <c r="C1403" s="28">
        <v>-896.82</v>
      </c>
      <c r="D1403" s="25" t="s">
        <v>22</v>
      </c>
    </row>
    <row r="1404" spans="1:4" x14ac:dyDescent="0.25">
      <c r="A1404" s="25" t="s">
        <v>156</v>
      </c>
      <c r="B1404" s="27" t="s">
        <v>32</v>
      </c>
      <c r="C1404" s="28">
        <v>-5518.23</v>
      </c>
      <c r="D1404" s="25" t="s">
        <v>22</v>
      </c>
    </row>
    <row r="1405" spans="1:4" x14ac:dyDescent="0.25">
      <c r="A1405" s="25" t="s">
        <v>156</v>
      </c>
      <c r="B1405" s="27" t="s">
        <v>32</v>
      </c>
      <c r="C1405" s="28">
        <v>-69797.13</v>
      </c>
      <c r="D1405" s="25" t="s">
        <v>22</v>
      </c>
    </row>
    <row r="1406" spans="1:4" x14ac:dyDescent="0.25">
      <c r="A1406" s="25" t="s">
        <v>156</v>
      </c>
      <c r="B1406" s="27" t="s">
        <v>32</v>
      </c>
      <c r="C1406" s="28">
        <v>-303.35000000000002</v>
      </c>
      <c r="D1406" s="25" t="s">
        <v>22</v>
      </c>
    </row>
    <row r="1407" spans="1:4" x14ac:dyDescent="0.25">
      <c r="A1407" s="25" t="s">
        <v>156</v>
      </c>
      <c r="B1407" s="27" t="s">
        <v>32</v>
      </c>
      <c r="C1407" s="28">
        <v>-4710.93</v>
      </c>
      <c r="D1407" s="25" t="s">
        <v>22</v>
      </c>
    </row>
    <row r="1408" spans="1:4" x14ac:dyDescent="0.25">
      <c r="A1408" s="25" t="s">
        <v>156</v>
      </c>
      <c r="B1408" s="27" t="s">
        <v>32</v>
      </c>
      <c r="C1408" s="28">
        <v>-4639.83</v>
      </c>
      <c r="D1408" s="25" t="s">
        <v>22</v>
      </c>
    </row>
    <row r="1409" spans="1:4" x14ac:dyDescent="0.25">
      <c r="A1409" s="25" t="s">
        <v>156</v>
      </c>
      <c r="B1409" s="27" t="s">
        <v>32</v>
      </c>
      <c r="C1409" s="28">
        <v>-1084.33</v>
      </c>
      <c r="D1409" s="25" t="s">
        <v>22</v>
      </c>
    </row>
    <row r="1410" spans="1:4" x14ac:dyDescent="0.25">
      <c r="A1410" s="25" t="s">
        <v>156</v>
      </c>
      <c r="B1410" s="27" t="s">
        <v>32</v>
      </c>
      <c r="C1410" s="28">
        <v>-4631.5600000000004</v>
      </c>
      <c r="D1410" s="25" t="s">
        <v>22</v>
      </c>
    </row>
    <row r="1411" spans="1:4" x14ac:dyDescent="0.25">
      <c r="A1411" s="25" t="s">
        <v>156</v>
      </c>
      <c r="B1411" s="27" t="s">
        <v>32</v>
      </c>
      <c r="C1411" s="28">
        <v>-450</v>
      </c>
      <c r="D1411" s="25" t="s">
        <v>22</v>
      </c>
    </row>
    <row r="1412" spans="1:4" x14ac:dyDescent="0.25">
      <c r="A1412" s="25" t="s">
        <v>156</v>
      </c>
      <c r="B1412" s="27" t="s">
        <v>32</v>
      </c>
      <c r="C1412" s="28">
        <v>-853.66</v>
      </c>
      <c r="D1412" s="25" t="s">
        <v>22</v>
      </c>
    </row>
    <row r="1413" spans="1:4" x14ac:dyDescent="0.25">
      <c r="A1413" s="25" t="s">
        <v>156</v>
      </c>
      <c r="B1413" s="27" t="s">
        <v>32</v>
      </c>
      <c r="C1413" s="28">
        <v>-975.94</v>
      </c>
      <c r="D1413" s="25" t="s">
        <v>22</v>
      </c>
    </row>
    <row r="1414" spans="1:4" x14ac:dyDescent="0.25">
      <c r="A1414" s="25" t="s">
        <v>156</v>
      </c>
      <c r="B1414" s="27" t="s">
        <v>32</v>
      </c>
      <c r="C1414" s="28">
        <v>-4172.05</v>
      </c>
      <c r="D1414" s="25" t="s">
        <v>22</v>
      </c>
    </row>
    <row r="1415" spans="1:4" x14ac:dyDescent="0.25">
      <c r="A1415" s="25" t="s">
        <v>156</v>
      </c>
      <c r="B1415" s="27" t="s">
        <v>32</v>
      </c>
      <c r="C1415" s="28">
        <v>-60337.06</v>
      </c>
      <c r="D1415" s="25" t="s">
        <v>22</v>
      </c>
    </row>
    <row r="1416" spans="1:4" x14ac:dyDescent="0.25">
      <c r="A1416" s="25" t="s">
        <v>156</v>
      </c>
      <c r="B1416" s="27" t="s">
        <v>32</v>
      </c>
      <c r="C1416" s="28">
        <v>-17272.939999999999</v>
      </c>
      <c r="D1416" s="25" t="s">
        <v>22</v>
      </c>
    </row>
    <row r="1417" spans="1:4" x14ac:dyDescent="0.25">
      <c r="A1417" s="25" t="s">
        <v>156</v>
      </c>
      <c r="B1417" s="27" t="s">
        <v>32</v>
      </c>
      <c r="C1417" s="28">
        <v>-16865.189999999999</v>
      </c>
      <c r="D1417" s="25" t="s">
        <v>22</v>
      </c>
    </row>
    <row r="1418" spans="1:4" x14ac:dyDescent="0.25">
      <c r="A1418" s="25" t="s">
        <v>156</v>
      </c>
      <c r="B1418" s="27" t="s">
        <v>32</v>
      </c>
      <c r="C1418" s="28">
        <v>-32551.71</v>
      </c>
      <c r="D1418" s="25" t="s">
        <v>22</v>
      </c>
    </row>
    <row r="1419" spans="1:4" x14ac:dyDescent="0.25">
      <c r="A1419" s="25" t="s">
        <v>156</v>
      </c>
      <c r="B1419" s="27" t="s">
        <v>32</v>
      </c>
      <c r="C1419" s="28">
        <v>-4691.16</v>
      </c>
      <c r="D1419" s="25" t="s">
        <v>22</v>
      </c>
    </row>
    <row r="1420" spans="1:4" x14ac:dyDescent="0.25">
      <c r="A1420" s="25" t="s">
        <v>156</v>
      </c>
      <c r="B1420" s="27" t="s">
        <v>32</v>
      </c>
      <c r="C1420" s="28">
        <v>-2159</v>
      </c>
      <c r="D1420" s="25" t="s">
        <v>22</v>
      </c>
    </row>
    <row r="1421" spans="1:4" x14ac:dyDescent="0.25">
      <c r="A1421" s="25" t="s">
        <v>156</v>
      </c>
      <c r="B1421" s="27" t="s">
        <v>32</v>
      </c>
      <c r="C1421" s="28">
        <v>-29399.62</v>
      </c>
      <c r="D1421" s="25" t="s">
        <v>22</v>
      </c>
    </row>
    <row r="1422" spans="1:4" x14ac:dyDescent="0.25">
      <c r="A1422" s="25" t="s">
        <v>156</v>
      </c>
      <c r="B1422" s="27" t="s">
        <v>32</v>
      </c>
      <c r="C1422" s="28">
        <v>-13195.35</v>
      </c>
      <c r="D1422" s="25" t="s">
        <v>22</v>
      </c>
    </row>
    <row r="1423" spans="1:4" x14ac:dyDescent="0.25">
      <c r="A1423" s="25" t="s">
        <v>156</v>
      </c>
      <c r="B1423" s="27" t="s">
        <v>32</v>
      </c>
      <c r="C1423" s="28">
        <v>-392.95</v>
      </c>
      <c r="D1423" s="25" t="s">
        <v>22</v>
      </c>
    </row>
    <row r="1424" spans="1:4" x14ac:dyDescent="0.25">
      <c r="A1424" s="25" t="s">
        <v>156</v>
      </c>
      <c r="B1424" s="27" t="s">
        <v>32</v>
      </c>
      <c r="C1424" s="28">
        <v>-3345.2</v>
      </c>
      <c r="D1424" s="25" t="s">
        <v>22</v>
      </c>
    </row>
    <row r="1425" spans="1:4" x14ac:dyDescent="0.25">
      <c r="A1425" s="25" t="s">
        <v>156</v>
      </c>
      <c r="B1425" s="27" t="s">
        <v>32</v>
      </c>
      <c r="C1425" s="28">
        <v>-18279.53</v>
      </c>
      <c r="D1425" s="25" t="s">
        <v>22</v>
      </c>
    </row>
    <row r="1426" spans="1:4" x14ac:dyDescent="0.25">
      <c r="A1426" s="25" t="s">
        <v>156</v>
      </c>
      <c r="B1426" s="27" t="s">
        <v>32</v>
      </c>
      <c r="C1426" s="28">
        <v>-3214.59</v>
      </c>
      <c r="D1426" s="25" t="s">
        <v>22</v>
      </c>
    </row>
    <row r="1427" spans="1:4" x14ac:dyDescent="0.25">
      <c r="A1427" s="25" t="s">
        <v>156</v>
      </c>
      <c r="B1427" s="27" t="s">
        <v>32</v>
      </c>
      <c r="C1427" s="28">
        <v>-12443.88</v>
      </c>
      <c r="D1427" s="25" t="s">
        <v>22</v>
      </c>
    </row>
    <row r="1428" spans="1:4" x14ac:dyDescent="0.25">
      <c r="A1428" s="25" t="s">
        <v>156</v>
      </c>
      <c r="B1428" s="27" t="s">
        <v>32</v>
      </c>
      <c r="C1428" s="28">
        <v>-28814.42</v>
      </c>
      <c r="D1428" s="25" t="s">
        <v>22</v>
      </c>
    </row>
    <row r="1429" spans="1:4" x14ac:dyDescent="0.25">
      <c r="A1429" s="25" t="s">
        <v>156</v>
      </c>
      <c r="B1429" s="27" t="s">
        <v>32</v>
      </c>
      <c r="C1429" s="28">
        <v>-11091.79</v>
      </c>
      <c r="D1429" s="25" t="s">
        <v>22</v>
      </c>
    </row>
    <row r="1430" spans="1:4" x14ac:dyDescent="0.25">
      <c r="A1430" s="25" t="s">
        <v>156</v>
      </c>
      <c r="B1430" s="27" t="s">
        <v>32</v>
      </c>
      <c r="C1430" s="28">
        <v>-38227.07</v>
      </c>
      <c r="D1430" s="25" t="s">
        <v>22</v>
      </c>
    </row>
    <row r="1431" spans="1:4" x14ac:dyDescent="0.25">
      <c r="A1431" s="25" t="s">
        <v>156</v>
      </c>
      <c r="B1431" s="27" t="s">
        <v>32</v>
      </c>
      <c r="C1431" s="28">
        <v>-3202.01</v>
      </c>
      <c r="D1431" s="25" t="s">
        <v>22</v>
      </c>
    </row>
    <row r="1432" spans="1:4" x14ac:dyDescent="0.25">
      <c r="A1432" s="25" t="s">
        <v>156</v>
      </c>
      <c r="B1432" s="27" t="s">
        <v>32</v>
      </c>
      <c r="C1432" s="28">
        <v>-17116.54</v>
      </c>
      <c r="D1432" s="25" t="s">
        <v>22</v>
      </c>
    </row>
    <row r="1433" spans="1:4" x14ac:dyDescent="0.25">
      <c r="A1433" s="25" t="s">
        <v>156</v>
      </c>
      <c r="B1433" s="27" t="s">
        <v>32</v>
      </c>
      <c r="C1433" s="28">
        <v>-10283.09</v>
      </c>
      <c r="D1433" s="25" t="s">
        <v>22</v>
      </c>
    </row>
    <row r="1434" spans="1:4" x14ac:dyDescent="0.25">
      <c r="A1434" s="25" t="s">
        <v>156</v>
      </c>
      <c r="B1434" s="27" t="s">
        <v>32</v>
      </c>
      <c r="C1434" s="28">
        <v>-2090.89</v>
      </c>
      <c r="D1434" s="25" t="s">
        <v>22</v>
      </c>
    </row>
    <row r="1435" spans="1:4" x14ac:dyDescent="0.25">
      <c r="A1435" s="25" t="s">
        <v>156</v>
      </c>
      <c r="B1435" s="27" t="s">
        <v>32</v>
      </c>
      <c r="C1435" s="28">
        <v>-1185.6400000000001</v>
      </c>
      <c r="D1435" s="25" t="s">
        <v>22</v>
      </c>
    </row>
    <row r="1436" spans="1:4" x14ac:dyDescent="0.25">
      <c r="A1436" s="25" t="s">
        <v>156</v>
      </c>
      <c r="B1436" s="27" t="s">
        <v>32</v>
      </c>
      <c r="C1436" s="28">
        <v>-1248.96</v>
      </c>
      <c r="D1436" s="25" t="s">
        <v>22</v>
      </c>
    </row>
    <row r="1437" spans="1:4" x14ac:dyDescent="0.25">
      <c r="A1437" s="25" t="s">
        <v>156</v>
      </c>
      <c r="B1437" s="27" t="s">
        <v>32</v>
      </c>
      <c r="C1437" s="28">
        <v>-37639.85</v>
      </c>
      <c r="D1437" s="25" t="s">
        <v>22</v>
      </c>
    </row>
    <row r="1438" spans="1:4" x14ac:dyDescent="0.25">
      <c r="A1438" s="25" t="s">
        <v>156</v>
      </c>
      <c r="B1438" s="27" t="s">
        <v>32</v>
      </c>
      <c r="C1438" s="28">
        <v>-4251.43</v>
      </c>
      <c r="D1438" s="25" t="s">
        <v>22</v>
      </c>
    </row>
    <row r="1439" spans="1:4" x14ac:dyDescent="0.25">
      <c r="A1439" s="25" t="s">
        <v>156</v>
      </c>
      <c r="B1439" s="27" t="s">
        <v>32</v>
      </c>
      <c r="C1439" s="28">
        <v>-17653.43</v>
      </c>
      <c r="D1439" s="25" t="s">
        <v>22</v>
      </c>
    </row>
    <row r="1440" spans="1:4" x14ac:dyDescent="0.25">
      <c r="A1440" s="25" t="s">
        <v>156</v>
      </c>
      <c r="B1440" s="27" t="s">
        <v>32</v>
      </c>
      <c r="C1440" s="28">
        <v>-81.8</v>
      </c>
      <c r="D1440" s="25" t="s">
        <v>22</v>
      </c>
    </row>
    <row r="1441" spans="1:4" x14ac:dyDescent="0.25">
      <c r="A1441" s="25" t="s">
        <v>156</v>
      </c>
      <c r="B1441" s="27" t="s">
        <v>32</v>
      </c>
      <c r="C1441" s="28">
        <v>-1970.52</v>
      </c>
      <c r="D1441" s="25" t="s">
        <v>22</v>
      </c>
    </row>
    <row r="1442" spans="1:4" x14ac:dyDescent="0.25">
      <c r="A1442" s="25" t="s">
        <v>156</v>
      </c>
      <c r="B1442" s="27" t="s">
        <v>32</v>
      </c>
      <c r="C1442" s="28">
        <v>-3214.3</v>
      </c>
      <c r="D1442" s="25" t="s">
        <v>22</v>
      </c>
    </row>
    <row r="1443" spans="1:4" x14ac:dyDescent="0.25">
      <c r="A1443" s="25" t="s">
        <v>156</v>
      </c>
      <c r="B1443" s="27" t="s">
        <v>32</v>
      </c>
      <c r="C1443" s="28">
        <v>-6459.56</v>
      </c>
      <c r="D1443" s="25" t="s">
        <v>22</v>
      </c>
    </row>
    <row r="1444" spans="1:4" x14ac:dyDescent="0.25">
      <c r="A1444" s="25" t="s">
        <v>156</v>
      </c>
      <c r="B1444" s="27" t="s">
        <v>32</v>
      </c>
      <c r="C1444" s="28">
        <v>-28772.98</v>
      </c>
      <c r="D1444" s="25" t="s">
        <v>22</v>
      </c>
    </row>
    <row r="1445" spans="1:4" x14ac:dyDescent="0.25">
      <c r="A1445" s="25" t="s">
        <v>156</v>
      </c>
      <c r="B1445" s="27" t="s">
        <v>32</v>
      </c>
      <c r="C1445" s="28">
        <v>-416.26</v>
      </c>
      <c r="D1445" s="25" t="s">
        <v>22</v>
      </c>
    </row>
    <row r="1446" spans="1:4" x14ac:dyDescent="0.25">
      <c r="A1446" s="25" t="s">
        <v>156</v>
      </c>
      <c r="B1446" s="27" t="s">
        <v>32</v>
      </c>
      <c r="C1446" s="28">
        <v>-3682.49</v>
      </c>
      <c r="D1446" s="25" t="s">
        <v>22</v>
      </c>
    </row>
    <row r="1447" spans="1:4" x14ac:dyDescent="0.25">
      <c r="A1447" s="25" t="s">
        <v>156</v>
      </c>
      <c r="B1447" s="27" t="s">
        <v>32</v>
      </c>
      <c r="C1447" s="28">
        <v>-2095.64</v>
      </c>
      <c r="D1447" s="25" t="s">
        <v>22</v>
      </c>
    </row>
    <row r="1448" spans="1:4" x14ac:dyDescent="0.25">
      <c r="A1448" s="25" t="s">
        <v>156</v>
      </c>
      <c r="B1448" s="27" t="s">
        <v>32</v>
      </c>
      <c r="C1448" s="28">
        <v>-9916.64</v>
      </c>
      <c r="D1448" s="25" t="s">
        <v>22</v>
      </c>
    </row>
    <row r="1449" spans="1:4" x14ac:dyDescent="0.25">
      <c r="A1449" s="25" t="s">
        <v>156</v>
      </c>
      <c r="B1449" s="27" t="s">
        <v>32</v>
      </c>
      <c r="C1449" s="28">
        <v>-208.58</v>
      </c>
      <c r="D1449" s="25" t="s">
        <v>22</v>
      </c>
    </row>
    <row r="1450" spans="1:4" x14ac:dyDescent="0.25">
      <c r="A1450" s="25" t="s">
        <v>156</v>
      </c>
      <c r="B1450" s="27" t="s">
        <v>32</v>
      </c>
      <c r="C1450" s="28">
        <v>-1385.77</v>
      </c>
      <c r="D1450" s="25" t="s">
        <v>22</v>
      </c>
    </row>
    <row r="1451" spans="1:4" x14ac:dyDescent="0.25">
      <c r="A1451" s="25" t="s">
        <v>156</v>
      </c>
      <c r="B1451" s="27" t="s">
        <v>32</v>
      </c>
      <c r="C1451" s="28">
        <v>-747.74</v>
      </c>
      <c r="D1451" s="25" t="s">
        <v>22</v>
      </c>
    </row>
    <row r="1452" spans="1:4" x14ac:dyDescent="0.25">
      <c r="A1452" s="25" t="s">
        <v>156</v>
      </c>
      <c r="B1452" s="27" t="s">
        <v>32</v>
      </c>
      <c r="C1452" s="28">
        <v>-2453.1</v>
      </c>
      <c r="D1452" s="25" t="s">
        <v>22</v>
      </c>
    </row>
    <row r="1453" spans="1:4" x14ac:dyDescent="0.25">
      <c r="A1453" s="25" t="s">
        <v>156</v>
      </c>
      <c r="B1453" s="27" t="s">
        <v>32</v>
      </c>
      <c r="C1453" s="28">
        <v>-327.56</v>
      </c>
      <c r="D1453" s="25" t="s">
        <v>22</v>
      </c>
    </row>
    <row r="1454" spans="1:4" x14ac:dyDescent="0.25">
      <c r="A1454" s="25" t="s">
        <v>156</v>
      </c>
      <c r="B1454" s="27" t="s">
        <v>32</v>
      </c>
      <c r="C1454" s="28">
        <v>0.9</v>
      </c>
      <c r="D1454" s="25" t="s">
        <v>22</v>
      </c>
    </row>
    <row r="1455" spans="1:4" x14ac:dyDescent="0.25">
      <c r="A1455" s="25" t="s">
        <v>156</v>
      </c>
      <c r="B1455" s="27" t="s">
        <v>32</v>
      </c>
      <c r="C1455" s="28">
        <v>-7081.04</v>
      </c>
      <c r="D1455" s="25" t="s">
        <v>22</v>
      </c>
    </row>
    <row r="1456" spans="1:4" x14ac:dyDescent="0.25">
      <c r="A1456" s="25" t="s">
        <v>156</v>
      </c>
      <c r="B1456" s="27" t="s">
        <v>32</v>
      </c>
      <c r="C1456" s="28">
        <v>-6.25</v>
      </c>
      <c r="D1456" s="25" t="s">
        <v>22</v>
      </c>
    </row>
    <row r="1457" spans="1:4" x14ac:dyDescent="0.25">
      <c r="A1457" s="25" t="s">
        <v>157</v>
      </c>
      <c r="B1457" s="27" t="s">
        <v>32</v>
      </c>
      <c r="C1457" s="28">
        <v>-4206.25</v>
      </c>
      <c r="D1457" s="25" t="s">
        <v>22</v>
      </c>
    </row>
    <row r="1458" spans="1:4" x14ac:dyDescent="0.25">
      <c r="A1458" s="25" t="s">
        <v>157</v>
      </c>
      <c r="B1458" s="27" t="s">
        <v>32</v>
      </c>
      <c r="C1458" s="28">
        <v>-24436.04</v>
      </c>
      <c r="D1458" s="25" t="s">
        <v>22</v>
      </c>
    </row>
    <row r="1459" spans="1:4" x14ac:dyDescent="0.25">
      <c r="A1459" s="25" t="s">
        <v>157</v>
      </c>
      <c r="B1459" s="27" t="s">
        <v>32</v>
      </c>
      <c r="C1459" s="28">
        <v>-1509.91</v>
      </c>
      <c r="D1459" s="25" t="s">
        <v>22</v>
      </c>
    </row>
    <row r="1460" spans="1:4" x14ac:dyDescent="0.25">
      <c r="A1460" s="25" t="s">
        <v>157</v>
      </c>
      <c r="B1460" s="27" t="s">
        <v>32</v>
      </c>
      <c r="C1460" s="28">
        <v>-19.559999999999999</v>
      </c>
      <c r="D1460" s="25" t="s">
        <v>22</v>
      </c>
    </row>
    <row r="1461" spans="1:4" x14ac:dyDescent="0.25">
      <c r="A1461" s="25" t="s">
        <v>157</v>
      </c>
      <c r="B1461" s="27" t="s">
        <v>32</v>
      </c>
      <c r="C1461" s="28">
        <v>-40.229999999999997</v>
      </c>
      <c r="D1461" s="25" t="s">
        <v>22</v>
      </c>
    </row>
    <row r="1462" spans="1:4" x14ac:dyDescent="0.25">
      <c r="A1462" s="25" t="s">
        <v>157</v>
      </c>
      <c r="B1462" s="27" t="s">
        <v>32</v>
      </c>
      <c r="C1462" s="28">
        <v>-2287.25</v>
      </c>
      <c r="D1462" s="25" t="s">
        <v>22</v>
      </c>
    </row>
    <row r="1463" spans="1:4" x14ac:dyDescent="0.25">
      <c r="A1463" s="25" t="s">
        <v>157</v>
      </c>
      <c r="B1463" s="27" t="s">
        <v>32</v>
      </c>
      <c r="C1463" s="28">
        <v>-4973.93</v>
      </c>
      <c r="D1463" s="25" t="s">
        <v>22</v>
      </c>
    </row>
    <row r="1464" spans="1:4" x14ac:dyDescent="0.25">
      <c r="A1464" s="25" t="s">
        <v>157</v>
      </c>
      <c r="B1464" s="27" t="s">
        <v>32</v>
      </c>
      <c r="C1464" s="28">
        <v>-2653.9</v>
      </c>
      <c r="D1464" s="25" t="s">
        <v>22</v>
      </c>
    </row>
    <row r="1465" spans="1:4" x14ac:dyDescent="0.25">
      <c r="A1465" s="25" t="s">
        <v>157</v>
      </c>
      <c r="B1465" s="27" t="s">
        <v>32</v>
      </c>
      <c r="C1465" s="28">
        <v>-88319.25</v>
      </c>
      <c r="D1465" s="25" t="s">
        <v>22</v>
      </c>
    </row>
    <row r="1466" spans="1:4" x14ac:dyDescent="0.25">
      <c r="A1466" s="25" t="s">
        <v>157</v>
      </c>
      <c r="B1466" s="27" t="s">
        <v>32</v>
      </c>
      <c r="C1466" s="28">
        <v>-689.98</v>
      </c>
      <c r="D1466" s="25" t="s">
        <v>22</v>
      </c>
    </row>
    <row r="1467" spans="1:4" x14ac:dyDescent="0.25">
      <c r="A1467" s="25" t="s">
        <v>157</v>
      </c>
      <c r="B1467" s="27" t="s">
        <v>32</v>
      </c>
      <c r="C1467" s="28">
        <v>-606.07000000000005</v>
      </c>
      <c r="D1467" s="25" t="s">
        <v>22</v>
      </c>
    </row>
    <row r="1468" spans="1:4" x14ac:dyDescent="0.25">
      <c r="A1468" s="25" t="s">
        <v>157</v>
      </c>
      <c r="B1468" s="27" t="s">
        <v>32</v>
      </c>
      <c r="C1468" s="28">
        <v>-10425.69</v>
      </c>
      <c r="D1468" s="25" t="s">
        <v>22</v>
      </c>
    </row>
    <row r="1469" spans="1:4" x14ac:dyDescent="0.25">
      <c r="A1469" s="25" t="s">
        <v>157</v>
      </c>
      <c r="B1469" s="27" t="s">
        <v>32</v>
      </c>
      <c r="C1469" s="28">
        <v>-8067.62</v>
      </c>
      <c r="D1469" s="25" t="s">
        <v>22</v>
      </c>
    </row>
    <row r="1470" spans="1:4" x14ac:dyDescent="0.25">
      <c r="A1470" s="25" t="s">
        <v>157</v>
      </c>
      <c r="B1470" s="27" t="s">
        <v>32</v>
      </c>
      <c r="C1470" s="28">
        <v>-5903.03</v>
      </c>
      <c r="D1470" s="25" t="s">
        <v>22</v>
      </c>
    </row>
    <row r="1471" spans="1:4" x14ac:dyDescent="0.25">
      <c r="A1471" s="25" t="s">
        <v>157</v>
      </c>
      <c r="B1471" s="27" t="s">
        <v>32</v>
      </c>
      <c r="C1471" s="28">
        <v>-29299.23</v>
      </c>
      <c r="D1471" s="25" t="s">
        <v>22</v>
      </c>
    </row>
    <row r="1472" spans="1:4" x14ac:dyDescent="0.25">
      <c r="A1472" s="25" t="s">
        <v>157</v>
      </c>
      <c r="B1472" s="27" t="s">
        <v>32</v>
      </c>
      <c r="C1472" s="28">
        <v>423.46</v>
      </c>
      <c r="D1472" s="25" t="s">
        <v>22</v>
      </c>
    </row>
    <row r="1473" spans="1:4" x14ac:dyDescent="0.25">
      <c r="A1473" s="25" t="s">
        <v>157</v>
      </c>
      <c r="B1473" s="27" t="s">
        <v>32</v>
      </c>
      <c r="C1473" s="28">
        <v>-2403.09</v>
      </c>
      <c r="D1473" s="25" t="s">
        <v>22</v>
      </c>
    </row>
    <row r="1474" spans="1:4" x14ac:dyDescent="0.25">
      <c r="A1474" s="25" t="s">
        <v>157</v>
      </c>
      <c r="B1474" s="27" t="s">
        <v>32</v>
      </c>
      <c r="C1474" s="28">
        <v>-1018.75</v>
      </c>
      <c r="D1474" s="25" t="s">
        <v>22</v>
      </c>
    </row>
    <row r="1475" spans="1:4" x14ac:dyDescent="0.25">
      <c r="A1475" s="25" t="s">
        <v>157</v>
      </c>
      <c r="B1475" s="27" t="s">
        <v>32</v>
      </c>
      <c r="C1475" s="28">
        <v>-33.33</v>
      </c>
      <c r="D1475" s="25" t="s">
        <v>22</v>
      </c>
    </row>
    <row r="1476" spans="1:4" x14ac:dyDescent="0.25">
      <c r="A1476" s="25" t="s">
        <v>157</v>
      </c>
      <c r="B1476" s="27" t="s">
        <v>32</v>
      </c>
      <c r="C1476" s="28">
        <v>-771.38</v>
      </c>
      <c r="D1476" s="25" t="s">
        <v>22</v>
      </c>
    </row>
    <row r="1477" spans="1:4" x14ac:dyDescent="0.25">
      <c r="A1477" s="25" t="s">
        <v>157</v>
      </c>
      <c r="B1477" s="27" t="s">
        <v>32</v>
      </c>
      <c r="C1477" s="28">
        <v>-3308.09</v>
      </c>
      <c r="D1477" s="25" t="s">
        <v>22</v>
      </c>
    </row>
    <row r="1478" spans="1:4" x14ac:dyDescent="0.25">
      <c r="A1478" s="25" t="s">
        <v>157</v>
      </c>
      <c r="B1478" s="27" t="s">
        <v>32</v>
      </c>
      <c r="C1478" s="28">
        <v>-149.41</v>
      </c>
      <c r="D1478" s="25" t="s">
        <v>22</v>
      </c>
    </row>
    <row r="1479" spans="1:4" x14ac:dyDescent="0.25">
      <c r="A1479" s="25" t="s">
        <v>157</v>
      </c>
      <c r="B1479" s="27" t="s">
        <v>32</v>
      </c>
      <c r="C1479" s="28">
        <v>-67.63</v>
      </c>
      <c r="D1479" s="25" t="s">
        <v>22</v>
      </c>
    </row>
    <row r="1480" spans="1:4" x14ac:dyDescent="0.25">
      <c r="A1480" s="25" t="s">
        <v>157</v>
      </c>
      <c r="B1480" s="27" t="s">
        <v>32</v>
      </c>
      <c r="C1480" s="28">
        <v>-4225.13</v>
      </c>
      <c r="D1480" s="25" t="s">
        <v>22</v>
      </c>
    </row>
    <row r="1481" spans="1:4" x14ac:dyDescent="0.25">
      <c r="A1481" s="25" t="s">
        <v>157</v>
      </c>
      <c r="B1481" s="27" t="s">
        <v>32</v>
      </c>
      <c r="C1481" s="28">
        <v>-79.260000000000005</v>
      </c>
      <c r="D1481" s="25" t="s">
        <v>22</v>
      </c>
    </row>
    <row r="1482" spans="1:4" x14ac:dyDescent="0.25">
      <c r="A1482" s="25" t="s">
        <v>157</v>
      </c>
      <c r="B1482" s="27" t="s">
        <v>32</v>
      </c>
      <c r="C1482" s="28">
        <v>-555.76</v>
      </c>
      <c r="D1482" s="25" t="s">
        <v>22</v>
      </c>
    </row>
    <row r="1483" spans="1:4" x14ac:dyDescent="0.25">
      <c r="A1483" s="25" t="s">
        <v>157</v>
      </c>
      <c r="B1483" s="27" t="s">
        <v>32</v>
      </c>
      <c r="C1483" s="28">
        <v>-291.45999999999998</v>
      </c>
      <c r="D1483" s="25" t="s">
        <v>22</v>
      </c>
    </row>
    <row r="1484" spans="1:4" x14ac:dyDescent="0.25">
      <c r="A1484" s="25" t="s">
        <v>157</v>
      </c>
      <c r="B1484" s="27" t="s">
        <v>32</v>
      </c>
      <c r="C1484" s="28">
        <v>-2675.37</v>
      </c>
      <c r="D1484" s="25" t="s">
        <v>22</v>
      </c>
    </row>
    <row r="1485" spans="1:4" x14ac:dyDescent="0.25">
      <c r="A1485" s="25" t="s">
        <v>157</v>
      </c>
      <c r="B1485" s="27" t="s">
        <v>32</v>
      </c>
      <c r="C1485" s="28">
        <v>-2277.12</v>
      </c>
      <c r="D1485" s="25" t="s">
        <v>22</v>
      </c>
    </row>
    <row r="1486" spans="1:4" x14ac:dyDescent="0.25">
      <c r="A1486" s="25" t="s">
        <v>157</v>
      </c>
      <c r="B1486" s="27" t="s">
        <v>32</v>
      </c>
      <c r="C1486" s="28">
        <v>-1059.31</v>
      </c>
      <c r="D1486" s="25" t="s">
        <v>22</v>
      </c>
    </row>
    <row r="1487" spans="1:4" x14ac:dyDescent="0.25">
      <c r="A1487" s="25" t="s">
        <v>157</v>
      </c>
      <c r="B1487" s="27" t="s">
        <v>32</v>
      </c>
      <c r="C1487" s="28">
        <v>-3.84</v>
      </c>
      <c r="D1487" s="25" t="s">
        <v>22</v>
      </c>
    </row>
    <row r="1488" spans="1:4" x14ac:dyDescent="0.25">
      <c r="A1488" s="25" t="s">
        <v>157</v>
      </c>
      <c r="B1488" s="27" t="s">
        <v>32</v>
      </c>
      <c r="C1488" s="28">
        <v>444.1</v>
      </c>
      <c r="D1488" s="25" t="s">
        <v>22</v>
      </c>
    </row>
    <row r="1489" spans="1:4" x14ac:dyDescent="0.25">
      <c r="A1489" s="25" t="s">
        <v>157</v>
      </c>
      <c r="B1489" s="27" t="s">
        <v>32</v>
      </c>
      <c r="C1489" s="28">
        <v>232.61</v>
      </c>
      <c r="D1489" s="25" t="s">
        <v>22</v>
      </c>
    </row>
    <row r="1490" spans="1:4" x14ac:dyDescent="0.25">
      <c r="A1490" s="25" t="s">
        <v>157</v>
      </c>
      <c r="B1490" s="27" t="s">
        <v>32</v>
      </c>
      <c r="C1490" s="28">
        <v>947.25</v>
      </c>
      <c r="D1490" s="25" t="s">
        <v>22</v>
      </c>
    </row>
    <row r="1491" spans="1:4" x14ac:dyDescent="0.25">
      <c r="A1491" s="25" t="s">
        <v>157</v>
      </c>
      <c r="B1491" s="27" t="s">
        <v>32</v>
      </c>
      <c r="C1491" s="28">
        <v>4.07</v>
      </c>
      <c r="D1491" s="25" t="s">
        <v>22</v>
      </c>
    </row>
    <row r="1492" spans="1:4" x14ac:dyDescent="0.25">
      <c r="A1492" s="25" t="s">
        <v>157</v>
      </c>
      <c r="B1492" s="27" t="s">
        <v>32</v>
      </c>
      <c r="C1492" s="28">
        <v>-2252.6</v>
      </c>
      <c r="D1492" s="25" t="s">
        <v>22</v>
      </c>
    </row>
    <row r="1493" spans="1:4" x14ac:dyDescent="0.25">
      <c r="A1493" s="25" t="s">
        <v>157</v>
      </c>
      <c r="B1493" s="27" t="s">
        <v>32</v>
      </c>
      <c r="C1493" s="28">
        <v>-1896.53</v>
      </c>
      <c r="D1493" s="25" t="s">
        <v>22</v>
      </c>
    </row>
    <row r="1494" spans="1:4" x14ac:dyDescent="0.25">
      <c r="A1494" s="25" t="s">
        <v>157</v>
      </c>
      <c r="B1494" s="27" t="s">
        <v>32</v>
      </c>
      <c r="C1494" s="28">
        <v>1089.8599999999999</v>
      </c>
      <c r="D1494" s="25" t="s">
        <v>22</v>
      </c>
    </row>
    <row r="1495" spans="1:4" x14ac:dyDescent="0.25">
      <c r="A1495" s="25" t="s">
        <v>157</v>
      </c>
      <c r="B1495" s="27" t="s">
        <v>32</v>
      </c>
      <c r="C1495" s="28">
        <v>-1900.12</v>
      </c>
      <c r="D1495" s="25" t="s">
        <v>22</v>
      </c>
    </row>
    <row r="1496" spans="1:4" x14ac:dyDescent="0.25">
      <c r="A1496" s="25" t="s">
        <v>157</v>
      </c>
      <c r="B1496" s="27" t="s">
        <v>32</v>
      </c>
      <c r="C1496" s="28">
        <v>-2376.7399999999998</v>
      </c>
      <c r="D1496" s="25" t="s">
        <v>22</v>
      </c>
    </row>
    <row r="1497" spans="1:4" x14ac:dyDescent="0.25">
      <c r="A1497" s="25" t="s">
        <v>157</v>
      </c>
      <c r="B1497" s="27" t="s">
        <v>32</v>
      </c>
      <c r="C1497" s="28">
        <v>-45.16</v>
      </c>
      <c r="D1497" s="25" t="s">
        <v>22</v>
      </c>
    </row>
    <row r="1498" spans="1:4" x14ac:dyDescent="0.25">
      <c r="A1498" s="25" t="s">
        <v>157</v>
      </c>
      <c r="B1498" s="27" t="s">
        <v>32</v>
      </c>
      <c r="C1498" s="28">
        <v>-630.70000000000005</v>
      </c>
      <c r="D1498" s="25" t="s">
        <v>22</v>
      </c>
    </row>
    <row r="1499" spans="1:4" x14ac:dyDescent="0.25">
      <c r="A1499" s="25" t="s">
        <v>157</v>
      </c>
      <c r="B1499" s="27" t="s">
        <v>32</v>
      </c>
      <c r="C1499" s="28">
        <v>-613.45000000000005</v>
      </c>
      <c r="D1499" s="25" t="s">
        <v>22</v>
      </c>
    </row>
    <row r="1500" spans="1:4" x14ac:dyDescent="0.25">
      <c r="A1500" s="25" t="s">
        <v>157</v>
      </c>
      <c r="B1500" s="27" t="s">
        <v>32</v>
      </c>
      <c r="C1500" s="28">
        <v>-1430.71</v>
      </c>
      <c r="D1500" s="25" t="s">
        <v>22</v>
      </c>
    </row>
    <row r="1501" spans="1:4" x14ac:dyDescent="0.25">
      <c r="A1501" s="25" t="s">
        <v>157</v>
      </c>
      <c r="B1501" s="27" t="s">
        <v>32</v>
      </c>
      <c r="C1501" s="28">
        <v>-9.61</v>
      </c>
      <c r="D1501" s="25" t="s">
        <v>22</v>
      </c>
    </row>
    <row r="1502" spans="1:4" x14ac:dyDescent="0.25">
      <c r="A1502" s="25" t="s">
        <v>157</v>
      </c>
      <c r="B1502" s="27" t="s">
        <v>32</v>
      </c>
      <c r="C1502" s="28">
        <v>-15.42</v>
      </c>
      <c r="D1502" s="25" t="s">
        <v>22</v>
      </c>
    </row>
    <row r="1503" spans="1:4" x14ac:dyDescent="0.25">
      <c r="A1503" s="25" t="s">
        <v>157</v>
      </c>
      <c r="B1503" s="27" t="s">
        <v>32</v>
      </c>
      <c r="C1503" s="28">
        <v>-0.56999999999999995</v>
      </c>
      <c r="D1503" s="25" t="s">
        <v>22</v>
      </c>
    </row>
    <row r="1504" spans="1:4" x14ac:dyDescent="0.25">
      <c r="A1504" s="25" t="s">
        <v>157</v>
      </c>
      <c r="B1504" s="27" t="s">
        <v>32</v>
      </c>
      <c r="C1504" s="28">
        <v>-0.72</v>
      </c>
      <c r="D1504" s="25" t="s">
        <v>22</v>
      </c>
    </row>
    <row r="1505" spans="1:4" x14ac:dyDescent="0.25">
      <c r="A1505" s="25" t="s">
        <v>157</v>
      </c>
      <c r="B1505" s="27" t="s">
        <v>32</v>
      </c>
      <c r="C1505" s="28">
        <v>-39.42</v>
      </c>
      <c r="D1505" s="25" t="s">
        <v>22</v>
      </c>
    </row>
    <row r="1506" spans="1:4" x14ac:dyDescent="0.25">
      <c r="A1506" s="25" t="s">
        <v>158</v>
      </c>
      <c r="B1506" s="27" t="s">
        <v>33</v>
      </c>
      <c r="C1506" s="28">
        <v>-777840.47</v>
      </c>
      <c r="D1506" s="25" t="s">
        <v>22</v>
      </c>
    </row>
    <row r="1507" spans="1:4" x14ac:dyDescent="0.25">
      <c r="A1507" s="25" t="s">
        <v>158</v>
      </c>
      <c r="B1507" s="27" t="s">
        <v>33</v>
      </c>
      <c r="C1507" s="28">
        <v>-568354.13</v>
      </c>
      <c r="D1507" s="25" t="s">
        <v>22</v>
      </c>
    </row>
    <row r="1508" spans="1:4" x14ac:dyDescent="0.25">
      <c r="A1508" s="25" t="s">
        <v>158</v>
      </c>
      <c r="B1508" s="27" t="s">
        <v>33</v>
      </c>
      <c r="C1508" s="28">
        <v>-143674</v>
      </c>
      <c r="D1508" s="25" t="s">
        <v>22</v>
      </c>
    </row>
    <row r="1509" spans="1:4" x14ac:dyDescent="0.25">
      <c r="A1509" s="25" t="s">
        <v>158</v>
      </c>
      <c r="B1509" s="27" t="s">
        <v>33</v>
      </c>
      <c r="C1509" s="28">
        <v>-15055</v>
      </c>
      <c r="D1509" s="25" t="s">
        <v>22</v>
      </c>
    </row>
    <row r="1510" spans="1:4" x14ac:dyDescent="0.25">
      <c r="A1510" s="25" t="s">
        <v>158</v>
      </c>
      <c r="B1510" s="27" t="s">
        <v>33</v>
      </c>
      <c r="C1510" s="28">
        <v>-64185</v>
      </c>
      <c r="D1510" s="25" t="s">
        <v>22</v>
      </c>
    </row>
    <row r="1511" spans="1:4" x14ac:dyDescent="0.25">
      <c r="A1511" s="25" t="s">
        <v>158</v>
      </c>
      <c r="B1511" s="27" t="s">
        <v>33</v>
      </c>
      <c r="C1511" s="28">
        <v>-20684</v>
      </c>
      <c r="D1511" s="25" t="s">
        <v>22</v>
      </c>
    </row>
    <row r="1512" spans="1:4" x14ac:dyDescent="0.25">
      <c r="A1512" s="25" t="s">
        <v>158</v>
      </c>
      <c r="B1512" s="27" t="s">
        <v>33</v>
      </c>
      <c r="C1512" s="28">
        <v>-276185</v>
      </c>
      <c r="D1512" s="25" t="s">
        <v>22</v>
      </c>
    </row>
    <row r="1513" spans="1:4" x14ac:dyDescent="0.25">
      <c r="A1513" s="25" t="s">
        <v>158</v>
      </c>
      <c r="B1513" s="27" t="s">
        <v>33</v>
      </c>
      <c r="C1513" s="28">
        <v>-30961</v>
      </c>
      <c r="D1513" s="25" t="s">
        <v>22</v>
      </c>
    </row>
    <row r="1514" spans="1:4" x14ac:dyDescent="0.25">
      <c r="A1514" s="25" t="s">
        <v>158</v>
      </c>
      <c r="B1514" s="27" t="s">
        <v>33</v>
      </c>
      <c r="C1514" s="28">
        <v>-210432</v>
      </c>
      <c r="D1514" s="25" t="s">
        <v>22</v>
      </c>
    </row>
    <row r="1515" spans="1:4" x14ac:dyDescent="0.25">
      <c r="A1515" s="25" t="s">
        <v>158</v>
      </c>
      <c r="B1515" s="27" t="s">
        <v>33</v>
      </c>
      <c r="C1515" s="28">
        <v>-39663</v>
      </c>
      <c r="D1515" s="25" t="s">
        <v>22</v>
      </c>
    </row>
    <row r="1516" spans="1:4" x14ac:dyDescent="0.25">
      <c r="A1516" s="25" t="s">
        <v>158</v>
      </c>
      <c r="B1516" s="27" t="s">
        <v>33</v>
      </c>
      <c r="C1516" s="28">
        <v>-47658</v>
      </c>
      <c r="D1516" s="25" t="s">
        <v>22</v>
      </c>
    </row>
    <row r="1517" spans="1:4" x14ac:dyDescent="0.25">
      <c r="A1517" s="25" t="s">
        <v>158</v>
      </c>
      <c r="B1517" s="27" t="s">
        <v>33</v>
      </c>
      <c r="C1517" s="28">
        <v>-114155</v>
      </c>
      <c r="D1517" s="25" t="s">
        <v>22</v>
      </c>
    </row>
    <row r="1518" spans="1:4" x14ac:dyDescent="0.25">
      <c r="A1518" s="25" t="s">
        <v>158</v>
      </c>
      <c r="B1518" s="27" t="s">
        <v>33</v>
      </c>
      <c r="C1518" s="28">
        <v>-10302</v>
      </c>
      <c r="D1518" s="25" t="s">
        <v>22</v>
      </c>
    </row>
    <row r="1519" spans="1:4" x14ac:dyDescent="0.25">
      <c r="A1519" s="25" t="s">
        <v>158</v>
      </c>
      <c r="B1519" s="27" t="s">
        <v>33</v>
      </c>
      <c r="C1519" s="28">
        <v>-47868</v>
      </c>
      <c r="D1519" s="25" t="s">
        <v>22</v>
      </c>
    </row>
    <row r="1520" spans="1:4" x14ac:dyDescent="0.25">
      <c r="A1520" s="25" t="s">
        <v>158</v>
      </c>
      <c r="B1520" s="27" t="s">
        <v>33</v>
      </c>
      <c r="C1520" s="28">
        <v>-7132</v>
      </c>
      <c r="D1520" s="25" t="s">
        <v>22</v>
      </c>
    </row>
    <row r="1521" spans="1:4" x14ac:dyDescent="0.25">
      <c r="A1521" s="25" t="s">
        <v>158</v>
      </c>
      <c r="B1521" s="27" t="s">
        <v>33</v>
      </c>
      <c r="C1521" s="28">
        <v>-5926.6</v>
      </c>
      <c r="D1521" s="25" t="s">
        <v>22</v>
      </c>
    </row>
    <row r="1522" spans="1:4" x14ac:dyDescent="0.25">
      <c r="A1522" s="25" t="s">
        <v>158</v>
      </c>
      <c r="B1522" s="27" t="s">
        <v>33</v>
      </c>
      <c r="C1522" s="28">
        <v>-9018</v>
      </c>
      <c r="D1522" s="25" t="s">
        <v>22</v>
      </c>
    </row>
    <row r="1523" spans="1:4" x14ac:dyDescent="0.25">
      <c r="A1523" s="25" t="s">
        <v>158</v>
      </c>
      <c r="B1523" s="27" t="s">
        <v>33</v>
      </c>
      <c r="C1523" s="28">
        <v>-21484</v>
      </c>
      <c r="D1523" s="25" t="s">
        <v>22</v>
      </c>
    </row>
    <row r="1524" spans="1:4" x14ac:dyDescent="0.25">
      <c r="A1524" s="25" t="s">
        <v>158</v>
      </c>
      <c r="B1524" s="27" t="s">
        <v>33</v>
      </c>
      <c r="C1524" s="28">
        <v>-9120</v>
      </c>
      <c r="D1524" s="25" t="s">
        <v>22</v>
      </c>
    </row>
    <row r="1525" spans="1:4" x14ac:dyDescent="0.25">
      <c r="A1525" s="25" t="s">
        <v>158</v>
      </c>
      <c r="B1525" s="27" t="s">
        <v>33</v>
      </c>
      <c r="C1525" s="28">
        <v>-12655</v>
      </c>
      <c r="D1525" s="25" t="s">
        <v>22</v>
      </c>
    </row>
    <row r="1526" spans="1:4" x14ac:dyDescent="0.25">
      <c r="A1526" s="25" t="s">
        <v>158</v>
      </c>
      <c r="B1526" s="27" t="s">
        <v>33</v>
      </c>
      <c r="C1526" s="28">
        <v>-25665</v>
      </c>
      <c r="D1526" s="25" t="s">
        <v>22</v>
      </c>
    </row>
    <row r="1527" spans="1:4" x14ac:dyDescent="0.25">
      <c r="A1527" s="25" t="s">
        <v>158</v>
      </c>
      <c r="B1527" s="27" t="s">
        <v>33</v>
      </c>
      <c r="C1527" s="28">
        <v>-105428.75</v>
      </c>
      <c r="D1527" s="25" t="s">
        <v>22</v>
      </c>
    </row>
    <row r="1528" spans="1:4" x14ac:dyDescent="0.25">
      <c r="A1528" s="25" t="s">
        <v>158</v>
      </c>
      <c r="B1528" s="27" t="s">
        <v>33</v>
      </c>
      <c r="C1528" s="28">
        <v>-191045</v>
      </c>
      <c r="D1528" s="25" t="s">
        <v>22</v>
      </c>
    </row>
    <row r="1529" spans="1:4" x14ac:dyDescent="0.25">
      <c r="A1529" s="25" t="s">
        <v>158</v>
      </c>
      <c r="B1529" s="27" t="s">
        <v>33</v>
      </c>
      <c r="C1529" s="28">
        <v>-39093</v>
      </c>
      <c r="D1529" s="25" t="s">
        <v>22</v>
      </c>
    </row>
    <row r="1530" spans="1:4" x14ac:dyDescent="0.25">
      <c r="A1530" s="25" t="s">
        <v>158</v>
      </c>
      <c r="B1530" s="27" t="s">
        <v>33</v>
      </c>
      <c r="C1530" s="28">
        <v>-727388.67</v>
      </c>
      <c r="D1530" s="25" t="s">
        <v>22</v>
      </c>
    </row>
    <row r="1531" spans="1:4" x14ac:dyDescent="0.25">
      <c r="A1531" s="25" t="s">
        <v>158</v>
      </c>
      <c r="B1531" s="27" t="s">
        <v>33</v>
      </c>
      <c r="C1531" s="28">
        <v>-38609</v>
      </c>
      <c r="D1531" s="25" t="s">
        <v>22</v>
      </c>
    </row>
    <row r="1532" spans="1:4" x14ac:dyDescent="0.25">
      <c r="A1532" s="25" t="s">
        <v>158</v>
      </c>
      <c r="B1532" s="27" t="s">
        <v>33</v>
      </c>
      <c r="C1532" s="28">
        <v>-178566</v>
      </c>
      <c r="D1532" s="25" t="s">
        <v>22</v>
      </c>
    </row>
    <row r="1533" spans="1:4" x14ac:dyDescent="0.25">
      <c r="A1533" s="25" t="s">
        <v>158</v>
      </c>
      <c r="B1533" s="27" t="s">
        <v>33</v>
      </c>
      <c r="C1533" s="28">
        <v>-163281</v>
      </c>
      <c r="D1533" s="25" t="s">
        <v>22</v>
      </c>
    </row>
    <row r="1534" spans="1:4" x14ac:dyDescent="0.25">
      <c r="A1534" s="25" t="s">
        <v>158</v>
      </c>
      <c r="B1534" s="27" t="s">
        <v>33</v>
      </c>
      <c r="C1534" s="28">
        <v>-41734</v>
      </c>
      <c r="D1534" s="25" t="s">
        <v>22</v>
      </c>
    </row>
    <row r="1535" spans="1:4" x14ac:dyDescent="0.25">
      <c r="A1535" s="25" t="s">
        <v>158</v>
      </c>
      <c r="B1535" s="27" t="s">
        <v>33</v>
      </c>
      <c r="C1535" s="28">
        <v>-353530</v>
      </c>
      <c r="D1535" s="25" t="s">
        <v>22</v>
      </c>
    </row>
    <row r="1536" spans="1:4" x14ac:dyDescent="0.25">
      <c r="A1536" s="25" t="s">
        <v>158</v>
      </c>
      <c r="B1536" s="27" t="s">
        <v>33</v>
      </c>
      <c r="C1536" s="28">
        <v>-162782</v>
      </c>
      <c r="D1536" s="25" t="s">
        <v>22</v>
      </c>
    </row>
    <row r="1537" spans="1:4" x14ac:dyDescent="0.25">
      <c r="A1537" s="25" t="s">
        <v>158</v>
      </c>
      <c r="B1537" s="27" t="s">
        <v>33</v>
      </c>
      <c r="C1537" s="28">
        <v>-280697</v>
      </c>
      <c r="D1537" s="25" t="s">
        <v>22</v>
      </c>
    </row>
    <row r="1538" spans="1:4" x14ac:dyDescent="0.25">
      <c r="A1538" s="25" t="s">
        <v>158</v>
      </c>
      <c r="B1538" s="27" t="s">
        <v>33</v>
      </c>
      <c r="C1538" s="28">
        <v>-44550</v>
      </c>
      <c r="D1538" s="25" t="s">
        <v>22</v>
      </c>
    </row>
    <row r="1539" spans="1:4" x14ac:dyDescent="0.25">
      <c r="A1539" s="25" t="s">
        <v>158</v>
      </c>
      <c r="B1539" s="27" t="s">
        <v>33</v>
      </c>
      <c r="C1539" s="28">
        <v>-3902</v>
      </c>
      <c r="D1539" s="25" t="s">
        <v>22</v>
      </c>
    </row>
    <row r="1540" spans="1:4" x14ac:dyDescent="0.25">
      <c r="A1540" s="25" t="s">
        <v>158</v>
      </c>
      <c r="B1540" s="27" t="s">
        <v>33</v>
      </c>
      <c r="C1540" s="28">
        <v>-20531</v>
      </c>
      <c r="D1540" s="25" t="s">
        <v>22</v>
      </c>
    </row>
    <row r="1541" spans="1:4" x14ac:dyDescent="0.25">
      <c r="A1541" s="25" t="s">
        <v>158</v>
      </c>
      <c r="B1541" s="27" t="s">
        <v>33</v>
      </c>
      <c r="C1541" s="28">
        <v>-10369</v>
      </c>
      <c r="D1541" s="25" t="s">
        <v>22</v>
      </c>
    </row>
    <row r="1542" spans="1:4" x14ac:dyDescent="0.25">
      <c r="A1542" s="25" t="s">
        <v>158</v>
      </c>
      <c r="B1542" s="27" t="s">
        <v>33</v>
      </c>
      <c r="C1542" s="28">
        <v>-25325</v>
      </c>
      <c r="D1542" s="25" t="s">
        <v>22</v>
      </c>
    </row>
    <row r="1543" spans="1:4" x14ac:dyDescent="0.25">
      <c r="A1543" s="25" t="s">
        <v>158</v>
      </c>
      <c r="B1543" s="27" t="s">
        <v>33</v>
      </c>
      <c r="C1543" s="28">
        <v>-8195</v>
      </c>
      <c r="D1543" s="25" t="s">
        <v>22</v>
      </c>
    </row>
    <row r="1544" spans="1:4" x14ac:dyDescent="0.25">
      <c r="A1544" s="25" t="s">
        <v>158</v>
      </c>
      <c r="B1544" s="27" t="s">
        <v>33</v>
      </c>
      <c r="C1544" s="28">
        <v>-1333</v>
      </c>
      <c r="D1544" s="25" t="s">
        <v>22</v>
      </c>
    </row>
    <row r="1545" spans="1:4" x14ac:dyDescent="0.25">
      <c r="A1545" s="25" t="s">
        <v>158</v>
      </c>
      <c r="B1545" s="27" t="s">
        <v>33</v>
      </c>
      <c r="C1545" s="28">
        <v>-6521</v>
      </c>
      <c r="D1545" s="25" t="s">
        <v>22</v>
      </c>
    </row>
    <row r="1546" spans="1:4" x14ac:dyDescent="0.25">
      <c r="A1546" s="25" t="s">
        <v>158</v>
      </c>
      <c r="B1546" s="27" t="s">
        <v>33</v>
      </c>
      <c r="C1546" s="28">
        <v>-2132</v>
      </c>
      <c r="D1546" s="25" t="s">
        <v>22</v>
      </c>
    </row>
    <row r="1547" spans="1:4" x14ac:dyDescent="0.25">
      <c r="A1547" s="25" t="s">
        <v>158</v>
      </c>
      <c r="B1547" s="27" t="s">
        <v>33</v>
      </c>
      <c r="C1547" s="28">
        <v>-4059</v>
      </c>
      <c r="D1547" s="25" t="s">
        <v>22</v>
      </c>
    </row>
    <row r="1548" spans="1:4" x14ac:dyDescent="0.25">
      <c r="A1548" s="25" t="s">
        <v>158</v>
      </c>
      <c r="B1548" s="27" t="s">
        <v>33</v>
      </c>
      <c r="C1548" s="28">
        <v>-59580</v>
      </c>
      <c r="D1548" s="25" t="s">
        <v>22</v>
      </c>
    </row>
    <row r="1549" spans="1:4" x14ac:dyDescent="0.25">
      <c r="A1549" s="25" t="s">
        <v>158</v>
      </c>
      <c r="B1549" s="27" t="s">
        <v>33</v>
      </c>
      <c r="C1549" s="28">
        <v>-5915</v>
      </c>
      <c r="D1549" s="25" t="s">
        <v>22</v>
      </c>
    </row>
    <row r="1550" spans="1:4" x14ac:dyDescent="0.25">
      <c r="A1550" s="25" t="s">
        <v>158</v>
      </c>
      <c r="B1550" s="27" t="s">
        <v>33</v>
      </c>
      <c r="C1550" s="28">
        <v>-2133</v>
      </c>
      <c r="D1550" s="25" t="s">
        <v>22</v>
      </c>
    </row>
    <row r="1551" spans="1:4" x14ac:dyDescent="0.25">
      <c r="A1551" s="25" t="s">
        <v>158</v>
      </c>
      <c r="B1551" s="27" t="s">
        <v>33</v>
      </c>
      <c r="C1551" s="28">
        <v>-786</v>
      </c>
      <c r="D1551" s="25" t="s">
        <v>22</v>
      </c>
    </row>
    <row r="1552" spans="1:4" x14ac:dyDescent="0.25">
      <c r="A1552" s="25" t="s">
        <v>158</v>
      </c>
      <c r="B1552" s="27" t="s">
        <v>33</v>
      </c>
      <c r="C1552" s="28">
        <v>-33625</v>
      </c>
      <c r="D1552" s="25" t="s">
        <v>22</v>
      </c>
    </row>
    <row r="1553" spans="1:4" x14ac:dyDescent="0.25">
      <c r="A1553" s="25" t="s">
        <v>158</v>
      </c>
      <c r="B1553" s="27" t="s">
        <v>33</v>
      </c>
      <c r="C1553" s="28">
        <v>-2102</v>
      </c>
      <c r="D1553" s="25" t="s">
        <v>22</v>
      </c>
    </row>
    <row r="1554" spans="1:4" x14ac:dyDescent="0.25">
      <c r="A1554" s="25" t="s">
        <v>158</v>
      </c>
      <c r="B1554" s="27" t="s">
        <v>33</v>
      </c>
      <c r="C1554" s="28">
        <v>-3038</v>
      </c>
      <c r="D1554" s="25" t="s">
        <v>22</v>
      </c>
    </row>
    <row r="1555" spans="1:4" x14ac:dyDescent="0.25">
      <c r="A1555" s="25" t="s">
        <v>158</v>
      </c>
      <c r="B1555" s="27" t="s">
        <v>33</v>
      </c>
      <c r="C1555" s="28">
        <v>-11053</v>
      </c>
      <c r="D1555" s="25" t="s">
        <v>22</v>
      </c>
    </row>
    <row r="1556" spans="1:4" x14ac:dyDescent="0.25">
      <c r="A1556" s="25" t="s">
        <v>158</v>
      </c>
      <c r="B1556" s="27" t="s">
        <v>33</v>
      </c>
      <c r="C1556" s="28">
        <v>-6940</v>
      </c>
      <c r="D1556" s="25" t="s">
        <v>22</v>
      </c>
    </row>
    <row r="1557" spans="1:4" x14ac:dyDescent="0.25">
      <c r="A1557" s="25" t="s">
        <v>158</v>
      </c>
      <c r="B1557" s="27" t="s">
        <v>33</v>
      </c>
      <c r="C1557" s="28">
        <v>-4600</v>
      </c>
      <c r="D1557" s="25" t="s">
        <v>22</v>
      </c>
    </row>
    <row r="1558" spans="1:4" x14ac:dyDescent="0.25">
      <c r="A1558" s="25" t="s">
        <v>158</v>
      </c>
      <c r="B1558" s="27" t="s">
        <v>33</v>
      </c>
      <c r="C1558" s="28">
        <v>-1315</v>
      </c>
      <c r="D1558" s="25" t="s">
        <v>22</v>
      </c>
    </row>
    <row r="1559" spans="1:4" x14ac:dyDescent="0.25">
      <c r="A1559" s="25" t="s">
        <v>158</v>
      </c>
      <c r="B1559" s="27" t="s">
        <v>33</v>
      </c>
      <c r="C1559" s="28">
        <v>-10947</v>
      </c>
      <c r="D1559" s="25" t="s">
        <v>22</v>
      </c>
    </row>
    <row r="1560" spans="1:4" x14ac:dyDescent="0.25">
      <c r="A1560" s="25" t="s">
        <v>158</v>
      </c>
      <c r="B1560" s="27" t="s">
        <v>33</v>
      </c>
      <c r="C1560" s="28">
        <v>-36730</v>
      </c>
      <c r="D1560" s="25" t="s">
        <v>22</v>
      </c>
    </row>
    <row r="1561" spans="1:4" x14ac:dyDescent="0.25">
      <c r="A1561" s="25" t="s">
        <v>158</v>
      </c>
      <c r="B1561" s="27" t="s">
        <v>33</v>
      </c>
      <c r="C1561" s="28">
        <v>-926</v>
      </c>
      <c r="D1561" s="25" t="s">
        <v>22</v>
      </c>
    </row>
    <row r="1562" spans="1:4" x14ac:dyDescent="0.25">
      <c r="A1562" s="25" t="s">
        <v>158</v>
      </c>
      <c r="B1562" s="27" t="s">
        <v>33</v>
      </c>
      <c r="C1562" s="28">
        <v>-865</v>
      </c>
      <c r="D1562" s="25" t="s">
        <v>22</v>
      </c>
    </row>
    <row r="1563" spans="1:4" x14ac:dyDescent="0.25">
      <c r="A1563" s="25" t="s">
        <v>158</v>
      </c>
      <c r="B1563" s="27" t="s">
        <v>33</v>
      </c>
      <c r="C1563" s="28">
        <v>-9724</v>
      </c>
      <c r="D1563" s="25" t="s">
        <v>22</v>
      </c>
    </row>
    <row r="1564" spans="1:4" x14ac:dyDescent="0.25">
      <c r="A1564" s="25" t="s">
        <v>159</v>
      </c>
      <c r="B1564" s="27" t="s">
        <v>33</v>
      </c>
      <c r="C1564" s="28">
        <v>-75</v>
      </c>
      <c r="D1564" s="25" t="s">
        <v>22</v>
      </c>
    </row>
    <row r="1565" spans="1:4" x14ac:dyDescent="0.25">
      <c r="A1565" s="25" t="s">
        <v>159</v>
      </c>
      <c r="B1565" s="27" t="s">
        <v>33</v>
      </c>
      <c r="C1565" s="28">
        <v>-375</v>
      </c>
      <c r="D1565" s="25" t="s">
        <v>22</v>
      </c>
    </row>
    <row r="1566" spans="1:4" x14ac:dyDescent="0.25">
      <c r="A1566" s="25" t="s">
        <v>159</v>
      </c>
      <c r="B1566" s="27" t="s">
        <v>33</v>
      </c>
      <c r="C1566" s="28">
        <v>-1875</v>
      </c>
      <c r="D1566" s="25" t="s">
        <v>22</v>
      </c>
    </row>
    <row r="1567" spans="1:4" x14ac:dyDescent="0.25">
      <c r="A1567" s="25" t="s">
        <v>159</v>
      </c>
      <c r="B1567" s="27" t="s">
        <v>33</v>
      </c>
      <c r="C1567" s="28">
        <v>-450</v>
      </c>
      <c r="D1567" s="25" t="s">
        <v>22</v>
      </c>
    </row>
    <row r="1568" spans="1:4" x14ac:dyDescent="0.25">
      <c r="A1568" s="25" t="s">
        <v>159</v>
      </c>
      <c r="B1568" s="27" t="s">
        <v>33</v>
      </c>
      <c r="C1568" s="28">
        <v>-75.150000000000006</v>
      </c>
      <c r="D1568" s="25" t="s">
        <v>22</v>
      </c>
    </row>
    <row r="1569" spans="1:4" x14ac:dyDescent="0.25">
      <c r="A1569" s="25" t="s">
        <v>159</v>
      </c>
      <c r="B1569" s="27" t="s">
        <v>33</v>
      </c>
      <c r="C1569" s="28">
        <v>-75</v>
      </c>
      <c r="D1569" s="25" t="s">
        <v>22</v>
      </c>
    </row>
    <row r="1570" spans="1:4" x14ac:dyDescent="0.25">
      <c r="A1570" s="25" t="s">
        <v>159</v>
      </c>
      <c r="B1570" s="27" t="s">
        <v>33</v>
      </c>
      <c r="C1570" s="28">
        <v>-150</v>
      </c>
      <c r="D1570" s="25" t="s">
        <v>22</v>
      </c>
    </row>
    <row r="1571" spans="1:4" x14ac:dyDescent="0.25">
      <c r="A1571" s="25" t="s">
        <v>159</v>
      </c>
      <c r="B1571" s="27" t="s">
        <v>33</v>
      </c>
      <c r="C1571" s="28">
        <v>-225</v>
      </c>
      <c r="D1571" s="25" t="s">
        <v>22</v>
      </c>
    </row>
    <row r="1572" spans="1:4" x14ac:dyDescent="0.25">
      <c r="A1572" s="25" t="s">
        <v>159</v>
      </c>
      <c r="B1572" s="27" t="s">
        <v>33</v>
      </c>
      <c r="C1572" s="28">
        <v>-300</v>
      </c>
      <c r="D1572" s="25" t="s">
        <v>22</v>
      </c>
    </row>
    <row r="1573" spans="1:4" x14ac:dyDescent="0.25">
      <c r="A1573" s="25" t="s">
        <v>159</v>
      </c>
      <c r="B1573" s="27" t="s">
        <v>33</v>
      </c>
      <c r="C1573" s="28">
        <v>-150</v>
      </c>
      <c r="D1573" s="25" t="s">
        <v>22</v>
      </c>
    </row>
    <row r="1574" spans="1:4" x14ac:dyDescent="0.25">
      <c r="A1574" s="25" t="s">
        <v>159</v>
      </c>
      <c r="B1574" s="27" t="s">
        <v>33</v>
      </c>
      <c r="C1574" s="28">
        <v>-150</v>
      </c>
      <c r="D1574" s="25" t="s">
        <v>22</v>
      </c>
    </row>
    <row r="1575" spans="1:4" x14ac:dyDescent="0.25">
      <c r="A1575" s="25" t="s">
        <v>159</v>
      </c>
      <c r="B1575" s="27" t="s">
        <v>33</v>
      </c>
      <c r="C1575" s="28">
        <v>-75</v>
      </c>
      <c r="D1575" s="25" t="s">
        <v>22</v>
      </c>
    </row>
    <row r="1576" spans="1:4" x14ac:dyDescent="0.25">
      <c r="A1576" s="25" t="s">
        <v>159</v>
      </c>
      <c r="B1576" s="27" t="s">
        <v>33</v>
      </c>
      <c r="C1576" s="28">
        <v>-75</v>
      </c>
      <c r="D1576" s="25" t="s">
        <v>22</v>
      </c>
    </row>
    <row r="1577" spans="1:4" x14ac:dyDescent="0.25">
      <c r="A1577" s="25" t="s">
        <v>159</v>
      </c>
      <c r="B1577" s="27" t="s">
        <v>33</v>
      </c>
      <c r="C1577" s="28">
        <v>-225</v>
      </c>
      <c r="D1577" s="25" t="s">
        <v>22</v>
      </c>
    </row>
    <row r="1578" spans="1:4" x14ac:dyDescent="0.25">
      <c r="A1578" s="25" t="s">
        <v>159</v>
      </c>
      <c r="B1578" s="27" t="s">
        <v>33</v>
      </c>
      <c r="C1578" s="28">
        <v>-225</v>
      </c>
      <c r="D1578" s="25" t="s">
        <v>22</v>
      </c>
    </row>
    <row r="1579" spans="1:4" x14ac:dyDescent="0.25">
      <c r="A1579" s="25" t="s">
        <v>159</v>
      </c>
      <c r="B1579" s="27" t="s">
        <v>33</v>
      </c>
      <c r="C1579" s="28">
        <v>-150</v>
      </c>
      <c r="D1579" s="25" t="s">
        <v>22</v>
      </c>
    </row>
    <row r="1580" spans="1:4" x14ac:dyDescent="0.25">
      <c r="A1580" s="25" t="s">
        <v>159</v>
      </c>
      <c r="B1580" s="27" t="s">
        <v>33</v>
      </c>
      <c r="C1580" s="28">
        <v>-75</v>
      </c>
      <c r="D1580" s="25" t="s">
        <v>22</v>
      </c>
    </row>
    <row r="1581" spans="1:4" x14ac:dyDescent="0.25">
      <c r="A1581" s="25" t="s">
        <v>160</v>
      </c>
      <c r="B1581" s="27" t="s">
        <v>33</v>
      </c>
      <c r="C1581" s="28">
        <v>-41995.78</v>
      </c>
      <c r="D1581" s="25" t="s">
        <v>22</v>
      </c>
    </row>
    <row r="1582" spans="1:4" x14ac:dyDescent="0.25">
      <c r="A1582" s="25" t="s">
        <v>160</v>
      </c>
      <c r="B1582" s="27" t="s">
        <v>33</v>
      </c>
      <c r="C1582" s="28">
        <v>-5504.49</v>
      </c>
      <c r="D1582" s="25" t="s">
        <v>22</v>
      </c>
    </row>
    <row r="1583" spans="1:4" x14ac:dyDescent="0.25">
      <c r="A1583" s="25" t="s">
        <v>160</v>
      </c>
      <c r="B1583" s="27" t="s">
        <v>33</v>
      </c>
      <c r="C1583" s="28">
        <v>-162998.81</v>
      </c>
      <c r="D1583" s="25" t="s">
        <v>22</v>
      </c>
    </row>
    <row r="1584" spans="1:4" x14ac:dyDescent="0.25">
      <c r="A1584" s="25" t="s">
        <v>160</v>
      </c>
      <c r="B1584" s="27" t="s">
        <v>33</v>
      </c>
      <c r="C1584" s="28">
        <v>-1734.72</v>
      </c>
      <c r="D1584" s="25" t="s">
        <v>22</v>
      </c>
    </row>
    <row r="1585" spans="1:4" x14ac:dyDescent="0.25">
      <c r="A1585" s="25" t="s">
        <v>160</v>
      </c>
      <c r="B1585" s="27" t="s">
        <v>33</v>
      </c>
      <c r="C1585" s="28">
        <v>997.9</v>
      </c>
      <c r="D1585" s="25" t="s">
        <v>22</v>
      </c>
    </row>
    <row r="1586" spans="1:4" x14ac:dyDescent="0.25">
      <c r="A1586" s="25" t="s">
        <v>160</v>
      </c>
      <c r="B1586" s="27" t="s">
        <v>33</v>
      </c>
      <c r="C1586" s="28">
        <v>-56072.160000000003</v>
      </c>
      <c r="D1586" s="25" t="s">
        <v>22</v>
      </c>
    </row>
    <row r="1587" spans="1:4" x14ac:dyDescent="0.25">
      <c r="A1587" s="25" t="s">
        <v>160</v>
      </c>
      <c r="B1587" s="27" t="s">
        <v>33</v>
      </c>
      <c r="C1587" s="28">
        <v>-8953.48</v>
      </c>
      <c r="D1587" s="25" t="s">
        <v>22</v>
      </c>
    </row>
    <row r="1588" spans="1:4" x14ac:dyDescent="0.25">
      <c r="A1588" s="25" t="s">
        <v>160</v>
      </c>
      <c r="B1588" s="27" t="s">
        <v>33</v>
      </c>
      <c r="C1588" s="28">
        <v>-190605.76</v>
      </c>
      <c r="D1588" s="25" t="s">
        <v>22</v>
      </c>
    </row>
    <row r="1589" spans="1:4" x14ac:dyDescent="0.25">
      <c r="A1589" s="25" t="s">
        <v>160</v>
      </c>
      <c r="B1589" s="27" t="s">
        <v>33</v>
      </c>
      <c r="C1589" s="28">
        <v>-41990.26</v>
      </c>
      <c r="D1589" s="25" t="s">
        <v>22</v>
      </c>
    </row>
    <row r="1590" spans="1:4" x14ac:dyDescent="0.25">
      <c r="A1590" s="25" t="s">
        <v>160</v>
      </c>
      <c r="B1590" s="27" t="s">
        <v>33</v>
      </c>
      <c r="C1590" s="28">
        <v>-1390.94</v>
      </c>
      <c r="D1590" s="25" t="s">
        <v>22</v>
      </c>
    </row>
    <row r="1591" spans="1:4" x14ac:dyDescent="0.25">
      <c r="A1591" s="25" t="s">
        <v>160</v>
      </c>
      <c r="B1591" s="27" t="s">
        <v>33</v>
      </c>
      <c r="C1591" s="28">
        <v>-363.45</v>
      </c>
      <c r="D1591" s="25" t="s">
        <v>22</v>
      </c>
    </row>
    <row r="1592" spans="1:4" x14ac:dyDescent="0.25">
      <c r="A1592" s="25" t="s">
        <v>160</v>
      </c>
      <c r="B1592" s="27" t="s">
        <v>33</v>
      </c>
      <c r="C1592" s="28">
        <v>-10624.19</v>
      </c>
      <c r="D1592" s="25" t="s">
        <v>22</v>
      </c>
    </row>
    <row r="1593" spans="1:4" x14ac:dyDescent="0.25">
      <c r="A1593" s="25" t="s">
        <v>160</v>
      </c>
      <c r="B1593" s="27" t="s">
        <v>33</v>
      </c>
      <c r="C1593" s="28">
        <v>-23547.55</v>
      </c>
      <c r="D1593" s="25" t="s">
        <v>22</v>
      </c>
    </row>
    <row r="1594" spans="1:4" x14ac:dyDescent="0.25">
      <c r="A1594" s="25" t="s">
        <v>160</v>
      </c>
      <c r="B1594" s="27" t="s">
        <v>33</v>
      </c>
      <c r="C1594" s="28">
        <v>-19529.34</v>
      </c>
      <c r="D1594" s="25" t="s">
        <v>22</v>
      </c>
    </row>
    <row r="1595" spans="1:4" x14ac:dyDescent="0.25">
      <c r="A1595" s="25" t="s">
        <v>160</v>
      </c>
      <c r="B1595" s="27" t="s">
        <v>33</v>
      </c>
      <c r="C1595" s="28">
        <v>-9515.9</v>
      </c>
      <c r="D1595" s="25" t="s">
        <v>22</v>
      </c>
    </row>
    <row r="1596" spans="1:4" x14ac:dyDescent="0.25">
      <c r="A1596" s="25" t="s">
        <v>160</v>
      </c>
      <c r="B1596" s="27" t="s">
        <v>33</v>
      </c>
      <c r="C1596" s="28">
        <v>-43873.8</v>
      </c>
      <c r="D1596" s="25" t="s">
        <v>22</v>
      </c>
    </row>
    <row r="1597" spans="1:4" x14ac:dyDescent="0.25">
      <c r="A1597" s="25" t="s">
        <v>160</v>
      </c>
      <c r="B1597" s="27" t="s">
        <v>33</v>
      </c>
      <c r="C1597" s="28">
        <v>-54493.22</v>
      </c>
      <c r="D1597" s="25" t="s">
        <v>22</v>
      </c>
    </row>
    <row r="1598" spans="1:4" x14ac:dyDescent="0.25">
      <c r="A1598" s="25" t="s">
        <v>160</v>
      </c>
      <c r="B1598" s="27" t="s">
        <v>33</v>
      </c>
      <c r="C1598" s="28">
        <v>-4516.42</v>
      </c>
      <c r="D1598" s="25" t="s">
        <v>22</v>
      </c>
    </row>
    <row r="1599" spans="1:4" x14ac:dyDescent="0.25">
      <c r="A1599" s="25" t="s">
        <v>160</v>
      </c>
      <c r="B1599" s="27" t="s">
        <v>33</v>
      </c>
      <c r="C1599" s="28">
        <v>-162589.22</v>
      </c>
      <c r="D1599" s="25" t="s">
        <v>22</v>
      </c>
    </row>
    <row r="1600" spans="1:4" x14ac:dyDescent="0.25">
      <c r="A1600" s="25" t="s">
        <v>160</v>
      </c>
      <c r="B1600" s="27" t="s">
        <v>33</v>
      </c>
      <c r="C1600" s="28">
        <v>-34447.15</v>
      </c>
      <c r="D1600" s="25" t="s">
        <v>22</v>
      </c>
    </row>
    <row r="1601" spans="1:4" x14ac:dyDescent="0.25">
      <c r="A1601" s="25" t="s">
        <v>160</v>
      </c>
      <c r="B1601" s="27" t="s">
        <v>33</v>
      </c>
      <c r="C1601" s="28">
        <v>-40712.83</v>
      </c>
      <c r="D1601" s="25" t="s">
        <v>22</v>
      </c>
    </row>
    <row r="1602" spans="1:4" x14ac:dyDescent="0.25">
      <c r="A1602" s="25" t="s">
        <v>160</v>
      </c>
      <c r="B1602" s="27" t="s">
        <v>33</v>
      </c>
      <c r="C1602" s="28">
        <v>-37815.57</v>
      </c>
      <c r="D1602" s="25" t="s">
        <v>22</v>
      </c>
    </row>
    <row r="1603" spans="1:4" x14ac:dyDescent="0.25">
      <c r="A1603" s="25" t="s">
        <v>160</v>
      </c>
      <c r="B1603" s="27" t="s">
        <v>33</v>
      </c>
      <c r="C1603" s="28">
        <v>-9284.0499999999993</v>
      </c>
      <c r="D1603" s="25" t="s">
        <v>22</v>
      </c>
    </row>
    <row r="1604" spans="1:4" x14ac:dyDescent="0.25">
      <c r="A1604" s="25" t="s">
        <v>160</v>
      </c>
      <c r="B1604" s="27" t="s">
        <v>33</v>
      </c>
      <c r="C1604" s="28">
        <v>-7509.75</v>
      </c>
      <c r="D1604" s="25" t="s">
        <v>22</v>
      </c>
    </row>
    <row r="1605" spans="1:4" x14ac:dyDescent="0.25">
      <c r="A1605" s="25" t="s">
        <v>160</v>
      </c>
      <c r="B1605" s="27" t="s">
        <v>33</v>
      </c>
      <c r="C1605" s="28">
        <v>-13243.43</v>
      </c>
      <c r="D1605" s="25" t="s">
        <v>22</v>
      </c>
    </row>
    <row r="1606" spans="1:4" x14ac:dyDescent="0.25">
      <c r="A1606" s="25" t="s">
        <v>160</v>
      </c>
      <c r="B1606" s="27" t="s">
        <v>33</v>
      </c>
      <c r="C1606" s="28">
        <v>-38168.43</v>
      </c>
      <c r="D1606" s="25" t="s">
        <v>22</v>
      </c>
    </row>
    <row r="1607" spans="1:4" x14ac:dyDescent="0.25">
      <c r="A1607" s="25" t="s">
        <v>160</v>
      </c>
      <c r="B1607" s="27" t="s">
        <v>33</v>
      </c>
      <c r="C1607" s="28">
        <v>3072.91</v>
      </c>
      <c r="D1607" s="25" t="s">
        <v>22</v>
      </c>
    </row>
    <row r="1608" spans="1:4" x14ac:dyDescent="0.25">
      <c r="A1608" s="25" t="s">
        <v>160</v>
      </c>
      <c r="B1608" s="27" t="s">
        <v>33</v>
      </c>
      <c r="C1608" s="28">
        <v>-2820.26</v>
      </c>
      <c r="D1608" s="25" t="s">
        <v>22</v>
      </c>
    </row>
    <row r="1609" spans="1:4" x14ac:dyDescent="0.25">
      <c r="A1609" s="25" t="s">
        <v>160</v>
      </c>
      <c r="B1609" s="27" t="s">
        <v>33</v>
      </c>
      <c r="C1609" s="28">
        <v>-30098.560000000001</v>
      </c>
      <c r="D1609" s="25" t="s">
        <v>22</v>
      </c>
    </row>
    <row r="1610" spans="1:4" x14ac:dyDescent="0.25">
      <c r="A1610" s="25" t="s">
        <v>160</v>
      </c>
      <c r="B1610" s="27" t="s">
        <v>33</v>
      </c>
      <c r="C1610" s="28">
        <v>-3670.68</v>
      </c>
      <c r="D1610" s="25" t="s">
        <v>22</v>
      </c>
    </row>
    <row r="1611" spans="1:4" x14ac:dyDescent="0.25">
      <c r="A1611" s="25" t="s">
        <v>160</v>
      </c>
      <c r="B1611" s="27" t="s">
        <v>33</v>
      </c>
      <c r="C1611" s="28">
        <v>-216544.62</v>
      </c>
      <c r="D1611" s="25" t="s">
        <v>22</v>
      </c>
    </row>
    <row r="1612" spans="1:4" x14ac:dyDescent="0.25">
      <c r="A1612" s="25" t="s">
        <v>160</v>
      </c>
      <c r="B1612" s="27" t="s">
        <v>33</v>
      </c>
      <c r="C1612" s="28">
        <v>-6316.56</v>
      </c>
      <c r="D1612" s="25" t="s">
        <v>22</v>
      </c>
    </row>
    <row r="1613" spans="1:4" x14ac:dyDescent="0.25">
      <c r="A1613" s="25" t="s">
        <v>160</v>
      </c>
      <c r="B1613" s="27" t="s">
        <v>33</v>
      </c>
      <c r="C1613" s="28">
        <v>-5780.2</v>
      </c>
      <c r="D1613" s="25" t="s">
        <v>22</v>
      </c>
    </row>
    <row r="1614" spans="1:4" x14ac:dyDescent="0.25">
      <c r="A1614" s="25" t="s">
        <v>160</v>
      </c>
      <c r="B1614" s="27" t="s">
        <v>33</v>
      </c>
      <c r="C1614" s="28">
        <v>-4966.08</v>
      </c>
      <c r="D1614" s="25" t="s">
        <v>22</v>
      </c>
    </row>
    <row r="1615" spans="1:4" x14ac:dyDescent="0.25">
      <c r="A1615" s="25" t="s">
        <v>160</v>
      </c>
      <c r="B1615" s="27" t="s">
        <v>33</v>
      </c>
      <c r="C1615" s="28">
        <v>-22824.27</v>
      </c>
      <c r="D1615" s="25" t="s">
        <v>22</v>
      </c>
    </row>
    <row r="1616" spans="1:4" x14ac:dyDescent="0.25">
      <c r="A1616" s="25" t="s">
        <v>160</v>
      </c>
      <c r="B1616" s="27" t="s">
        <v>33</v>
      </c>
      <c r="C1616" s="28">
        <v>-1767.96</v>
      </c>
      <c r="D1616" s="25" t="s">
        <v>22</v>
      </c>
    </row>
    <row r="1617" spans="1:4" x14ac:dyDescent="0.25">
      <c r="A1617" s="25" t="s">
        <v>160</v>
      </c>
      <c r="B1617" s="27" t="s">
        <v>33</v>
      </c>
      <c r="C1617" s="28">
        <v>-272.27999999999997</v>
      </c>
      <c r="D1617" s="25" t="s">
        <v>22</v>
      </c>
    </row>
    <row r="1618" spans="1:4" x14ac:dyDescent="0.25">
      <c r="A1618" s="25" t="s">
        <v>160</v>
      </c>
      <c r="B1618" s="27" t="s">
        <v>33</v>
      </c>
      <c r="C1618" s="28">
        <v>-10466.41</v>
      </c>
      <c r="D1618" s="25" t="s">
        <v>22</v>
      </c>
    </row>
    <row r="1619" spans="1:4" x14ac:dyDescent="0.25">
      <c r="A1619" s="25" t="s">
        <v>160</v>
      </c>
      <c r="B1619" s="27" t="s">
        <v>33</v>
      </c>
      <c r="C1619" s="28">
        <v>-192</v>
      </c>
      <c r="D1619" s="25" t="s">
        <v>22</v>
      </c>
    </row>
    <row r="1620" spans="1:4" x14ac:dyDescent="0.25">
      <c r="A1620" s="25" t="s">
        <v>160</v>
      </c>
      <c r="B1620" s="27" t="s">
        <v>33</v>
      </c>
      <c r="C1620" s="28">
        <v>-1476.72</v>
      </c>
      <c r="D1620" s="25" t="s">
        <v>22</v>
      </c>
    </row>
    <row r="1621" spans="1:4" x14ac:dyDescent="0.25">
      <c r="A1621" s="25" t="s">
        <v>160</v>
      </c>
      <c r="B1621" s="27" t="s">
        <v>33</v>
      </c>
      <c r="C1621" s="28">
        <v>-39184.78</v>
      </c>
      <c r="D1621" s="25" t="s">
        <v>22</v>
      </c>
    </row>
    <row r="1622" spans="1:4" x14ac:dyDescent="0.25">
      <c r="A1622" s="25" t="s">
        <v>160</v>
      </c>
      <c r="B1622" s="27" t="s">
        <v>33</v>
      </c>
      <c r="C1622" s="28">
        <v>-92039.43</v>
      </c>
      <c r="D1622" s="25" t="s">
        <v>22</v>
      </c>
    </row>
    <row r="1623" spans="1:4" x14ac:dyDescent="0.25">
      <c r="A1623" s="25" t="s">
        <v>160</v>
      </c>
      <c r="B1623" s="27" t="s">
        <v>33</v>
      </c>
      <c r="C1623" s="28">
        <v>-8406.01</v>
      </c>
      <c r="D1623" s="25" t="s">
        <v>22</v>
      </c>
    </row>
    <row r="1624" spans="1:4" x14ac:dyDescent="0.25">
      <c r="A1624" s="25" t="s">
        <v>160</v>
      </c>
      <c r="B1624" s="27" t="s">
        <v>33</v>
      </c>
      <c r="C1624" s="28">
        <v>-578.28</v>
      </c>
      <c r="D1624" s="25" t="s">
        <v>22</v>
      </c>
    </row>
    <row r="1625" spans="1:4" x14ac:dyDescent="0.25">
      <c r="A1625" s="25" t="s">
        <v>160</v>
      </c>
      <c r="B1625" s="27" t="s">
        <v>33</v>
      </c>
      <c r="C1625" s="28">
        <v>-2528.64</v>
      </c>
      <c r="D1625" s="25" t="s">
        <v>22</v>
      </c>
    </row>
    <row r="1626" spans="1:4" x14ac:dyDescent="0.25">
      <c r="A1626" s="25" t="s">
        <v>160</v>
      </c>
      <c r="B1626" s="27" t="s">
        <v>33</v>
      </c>
      <c r="C1626" s="28">
        <v>-420</v>
      </c>
      <c r="D1626" s="25" t="s">
        <v>22</v>
      </c>
    </row>
    <row r="1627" spans="1:4" x14ac:dyDescent="0.25">
      <c r="A1627" s="25" t="s">
        <v>160</v>
      </c>
      <c r="B1627" s="27" t="s">
        <v>33</v>
      </c>
      <c r="C1627" s="28">
        <v>-10396.620000000001</v>
      </c>
      <c r="D1627" s="25" t="s">
        <v>22</v>
      </c>
    </row>
    <row r="1628" spans="1:4" x14ac:dyDescent="0.25">
      <c r="A1628" s="25" t="s">
        <v>160</v>
      </c>
      <c r="B1628" s="27" t="s">
        <v>33</v>
      </c>
      <c r="C1628" s="28">
        <v>-756</v>
      </c>
      <c r="D1628" s="25" t="s">
        <v>22</v>
      </c>
    </row>
    <row r="1629" spans="1:4" x14ac:dyDescent="0.25">
      <c r="A1629" s="25" t="s">
        <v>160</v>
      </c>
      <c r="B1629" s="27" t="s">
        <v>33</v>
      </c>
      <c r="C1629" s="28">
        <v>-238.93</v>
      </c>
      <c r="D1629" s="25" t="s">
        <v>22</v>
      </c>
    </row>
    <row r="1630" spans="1:4" x14ac:dyDescent="0.25">
      <c r="A1630" s="25" t="s">
        <v>160</v>
      </c>
      <c r="B1630" s="27" t="s">
        <v>33</v>
      </c>
      <c r="C1630" s="28">
        <v>-4161.79</v>
      </c>
      <c r="D1630" s="25" t="s">
        <v>22</v>
      </c>
    </row>
    <row r="1631" spans="1:4" x14ac:dyDescent="0.25">
      <c r="A1631" s="25" t="s">
        <v>160</v>
      </c>
      <c r="B1631" s="27" t="s">
        <v>33</v>
      </c>
      <c r="C1631" s="28">
        <v>370372.97</v>
      </c>
      <c r="D1631" s="25" t="s">
        <v>22</v>
      </c>
    </row>
    <row r="1632" spans="1:4" x14ac:dyDescent="0.25">
      <c r="A1632" s="25" t="s">
        <v>160</v>
      </c>
      <c r="B1632" s="27" t="s">
        <v>33</v>
      </c>
      <c r="C1632" s="28">
        <v>-191.14</v>
      </c>
      <c r="D1632" s="25" t="s">
        <v>22</v>
      </c>
    </row>
    <row r="1633" spans="1:4" x14ac:dyDescent="0.25">
      <c r="A1633" s="25" t="s">
        <v>160</v>
      </c>
      <c r="B1633" s="27" t="s">
        <v>33</v>
      </c>
      <c r="C1633" s="28">
        <v>159848.41</v>
      </c>
      <c r="D1633" s="25" t="s">
        <v>22</v>
      </c>
    </row>
    <row r="1634" spans="1:4" x14ac:dyDescent="0.25">
      <c r="A1634" s="25" t="s">
        <v>160</v>
      </c>
      <c r="B1634" s="27" t="s">
        <v>33</v>
      </c>
      <c r="C1634" s="28">
        <v>-16378.99</v>
      </c>
      <c r="D1634" s="25" t="s">
        <v>22</v>
      </c>
    </row>
    <row r="1635" spans="1:4" x14ac:dyDescent="0.25">
      <c r="A1635" s="25" t="s">
        <v>161</v>
      </c>
      <c r="B1635" s="27" t="s">
        <v>33</v>
      </c>
      <c r="C1635" s="28">
        <v>-104768.26</v>
      </c>
      <c r="D1635" s="25" t="s">
        <v>22</v>
      </c>
    </row>
    <row r="1636" spans="1:4" x14ac:dyDescent="0.25">
      <c r="A1636" s="25" t="s">
        <v>161</v>
      </c>
      <c r="B1636" s="27" t="s">
        <v>33</v>
      </c>
      <c r="C1636" s="28">
        <v>-111541.84</v>
      </c>
      <c r="D1636" s="25" t="s">
        <v>22</v>
      </c>
    </row>
    <row r="1637" spans="1:4" x14ac:dyDescent="0.25">
      <c r="A1637" s="25" t="s">
        <v>161</v>
      </c>
      <c r="B1637" s="27" t="s">
        <v>33</v>
      </c>
      <c r="C1637" s="28">
        <v>-38114.699999999997</v>
      </c>
      <c r="D1637" s="25" t="s">
        <v>22</v>
      </c>
    </row>
    <row r="1638" spans="1:4" x14ac:dyDescent="0.25">
      <c r="A1638" s="25" t="s">
        <v>161</v>
      </c>
      <c r="B1638" s="27" t="s">
        <v>33</v>
      </c>
      <c r="C1638" s="28">
        <v>-4649.68</v>
      </c>
      <c r="D1638" s="25" t="s">
        <v>22</v>
      </c>
    </row>
    <row r="1639" spans="1:4" x14ac:dyDescent="0.25">
      <c r="A1639" s="25" t="s">
        <v>161</v>
      </c>
      <c r="B1639" s="27" t="s">
        <v>33</v>
      </c>
      <c r="C1639" s="28">
        <v>-13700</v>
      </c>
      <c r="D1639" s="25" t="s">
        <v>22</v>
      </c>
    </row>
    <row r="1640" spans="1:4" x14ac:dyDescent="0.25">
      <c r="A1640" s="25" t="s">
        <v>161</v>
      </c>
      <c r="B1640" s="27" t="s">
        <v>33</v>
      </c>
      <c r="C1640" s="28">
        <v>-14200</v>
      </c>
      <c r="D1640" s="25" t="s">
        <v>22</v>
      </c>
    </row>
    <row r="1641" spans="1:4" x14ac:dyDescent="0.25">
      <c r="A1641" s="25" t="s">
        <v>161</v>
      </c>
      <c r="B1641" s="27" t="s">
        <v>33</v>
      </c>
      <c r="C1641" s="28">
        <v>-151968.5</v>
      </c>
      <c r="D1641" s="25" t="s">
        <v>22</v>
      </c>
    </row>
    <row r="1642" spans="1:4" x14ac:dyDescent="0.25">
      <c r="A1642" s="25" t="s">
        <v>161</v>
      </c>
      <c r="B1642" s="27" t="s">
        <v>33</v>
      </c>
      <c r="C1642" s="28">
        <v>-4265</v>
      </c>
      <c r="D1642" s="25" t="s">
        <v>22</v>
      </c>
    </row>
    <row r="1643" spans="1:4" x14ac:dyDescent="0.25">
      <c r="A1643" s="25" t="s">
        <v>161</v>
      </c>
      <c r="B1643" s="27" t="s">
        <v>33</v>
      </c>
      <c r="C1643" s="28">
        <v>-2635</v>
      </c>
      <c r="D1643" s="25" t="s">
        <v>22</v>
      </c>
    </row>
    <row r="1644" spans="1:4" x14ac:dyDescent="0.25">
      <c r="A1644" s="25" t="s">
        <v>161</v>
      </c>
      <c r="B1644" s="27" t="s">
        <v>33</v>
      </c>
      <c r="C1644" s="28">
        <v>-18570</v>
      </c>
      <c r="D1644" s="25" t="s">
        <v>22</v>
      </c>
    </row>
    <row r="1645" spans="1:4" x14ac:dyDescent="0.25">
      <c r="A1645" s="25" t="s">
        <v>161</v>
      </c>
      <c r="B1645" s="27" t="s">
        <v>33</v>
      </c>
      <c r="C1645" s="28">
        <v>-28645</v>
      </c>
      <c r="D1645" s="25" t="s">
        <v>22</v>
      </c>
    </row>
    <row r="1646" spans="1:4" x14ac:dyDescent="0.25">
      <c r="A1646" s="25" t="s">
        <v>161</v>
      </c>
      <c r="B1646" s="27" t="s">
        <v>33</v>
      </c>
      <c r="C1646" s="28">
        <v>-80664.77</v>
      </c>
      <c r="D1646" s="25" t="s">
        <v>22</v>
      </c>
    </row>
    <row r="1647" spans="1:4" x14ac:dyDescent="0.25">
      <c r="A1647" s="25" t="s">
        <v>161</v>
      </c>
      <c r="B1647" s="27" t="s">
        <v>33</v>
      </c>
      <c r="C1647" s="28">
        <v>-68037.600000000006</v>
      </c>
      <c r="D1647" s="25" t="s">
        <v>22</v>
      </c>
    </row>
    <row r="1648" spans="1:4" x14ac:dyDescent="0.25">
      <c r="A1648" s="25" t="s">
        <v>161</v>
      </c>
      <c r="B1648" s="27" t="s">
        <v>33</v>
      </c>
      <c r="C1648" s="28">
        <v>-50800</v>
      </c>
      <c r="D1648" s="25" t="s">
        <v>22</v>
      </c>
    </row>
    <row r="1649" spans="1:4" x14ac:dyDescent="0.25">
      <c r="A1649" s="25" t="s">
        <v>161</v>
      </c>
      <c r="B1649" s="27" t="s">
        <v>33</v>
      </c>
      <c r="C1649" s="28">
        <v>-9570.6</v>
      </c>
      <c r="D1649" s="25" t="s">
        <v>22</v>
      </c>
    </row>
    <row r="1650" spans="1:4" x14ac:dyDescent="0.25">
      <c r="A1650" s="25" t="s">
        <v>161</v>
      </c>
      <c r="B1650" s="27" t="s">
        <v>33</v>
      </c>
      <c r="C1650" s="28">
        <v>-29875.26</v>
      </c>
      <c r="D1650" s="25" t="s">
        <v>22</v>
      </c>
    </row>
    <row r="1651" spans="1:4" x14ac:dyDescent="0.25">
      <c r="A1651" s="25" t="s">
        <v>161</v>
      </c>
      <c r="B1651" s="27" t="s">
        <v>33</v>
      </c>
      <c r="C1651" s="28">
        <v>-39288.559999999998</v>
      </c>
      <c r="D1651" s="25" t="s">
        <v>22</v>
      </c>
    </row>
    <row r="1652" spans="1:4" x14ac:dyDescent="0.25">
      <c r="A1652" s="25" t="s">
        <v>161</v>
      </c>
      <c r="B1652" s="27" t="s">
        <v>33</v>
      </c>
      <c r="C1652" s="28">
        <v>-16379.27</v>
      </c>
      <c r="D1652" s="25" t="s">
        <v>22</v>
      </c>
    </row>
    <row r="1653" spans="1:4" x14ac:dyDescent="0.25">
      <c r="A1653" s="25" t="s">
        <v>161</v>
      </c>
      <c r="B1653" s="27" t="s">
        <v>33</v>
      </c>
      <c r="C1653" s="28">
        <v>-9860</v>
      </c>
      <c r="D1653" s="25" t="s">
        <v>22</v>
      </c>
    </row>
    <row r="1654" spans="1:4" x14ac:dyDescent="0.25">
      <c r="A1654" s="25" t="s">
        <v>161</v>
      </c>
      <c r="B1654" s="27" t="s">
        <v>33</v>
      </c>
      <c r="C1654" s="28">
        <v>-3724.02</v>
      </c>
      <c r="D1654" s="25" t="s">
        <v>22</v>
      </c>
    </row>
    <row r="1655" spans="1:4" x14ac:dyDescent="0.25">
      <c r="A1655" s="25" t="s">
        <v>161</v>
      </c>
      <c r="B1655" s="27" t="s">
        <v>33</v>
      </c>
      <c r="C1655" s="28">
        <v>-4560</v>
      </c>
      <c r="D1655" s="25" t="s">
        <v>22</v>
      </c>
    </row>
    <row r="1656" spans="1:4" x14ac:dyDescent="0.25">
      <c r="A1656" s="25" t="s">
        <v>161</v>
      </c>
      <c r="B1656" s="27" t="s">
        <v>33</v>
      </c>
      <c r="C1656" s="28">
        <v>-210</v>
      </c>
      <c r="D1656" s="25" t="s">
        <v>22</v>
      </c>
    </row>
    <row r="1657" spans="1:4" x14ac:dyDescent="0.25">
      <c r="A1657" s="25" t="s">
        <v>161</v>
      </c>
      <c r="B1657" s="27" t="s">
        <v>33</v>
      </c>
      <c r="C1657" s="28">
        <v>-9320.3700000000008</v>
      </c>
      <c r="D1657" s="25" t="s">
        <v>22</v>
      </c>
    </row>
    <row r="1658" spans="1:4" x14ac:dyDescent="0.25">
      <c r="A1658" s="25" t="s">
        <v>161</v>
      </c>
      <c r="B1658" s="27" t="s">
        <v>33</v>
      </c>
      <c r="C1658" s="28">
        <v>-2600</v>
      </c>
      <c r="D1658" s="25" t="s">
        <v>22</v>
      </c>
    </row>
    <row r="1659" spans="1:4" x14ac:dyDescent="0.25">
      <c r="A1659" s="25" t="s">
        <v>161</v>
      </c>
      <c r="B1659" s="27" t="s">
        <v>33</v>
      </c>
      <c r="C1659" s="28">
        <v>-2242.12</v>
      </c>
      <c r="D1659" s="25" t="s">
        <v>22</v>
      </c>
    </row>
    <row r="1660" spans="1:4" x14ac:dyDescent="0.25">
      <c r="A1660" s="25" t="s">
        <v>161</v>
      </c>
      <c r="B1660" s="27" t="s">
        <v>33</v>
      </c>
      <c r="C1660" s="28">
        <v>-12540</v>
      </c>
      <c r="D1660" s="25" t="s">
        <v>22</v>
      </c>
    </row>
    <row r="1661" spans="1:4" x14ac:dyDescent="0.25">
      <c r="A1661" s="25" t="s">
        <v>161</v>
      </c>
      <c r="B1661" s="27" t="s">
        <v>33</v>
      </c>
      <c r="C1661" s="28">
        <v>-1815</v>
      </c>
      <c r="D1661" s="25" t="s">
        <v>22</v>
      </c>
    </row>
    <row r="1662" spans="1:4" x14ac:dyDescent="0.25">
      <c r="A1662" s="25" t="s">
        <v>161</v>
      </c>
      <c r="B1662" s="27" t="s">
        <v>33</v>
      </c>
      <c r="C1662" s="28">
        <v>-1575.99</v>
      </c>
      <c r="D1662" s="25" t="s">
        <v>22</v>
      </c>
    </row>
    <row r="1663" spans="1:4" x14ac:dyDescent="0.25">
      <c r="A1663" s="25" t="s">
        <v>161</v>
      </c>
      <c r="B1663" s="27" t="s">
        <v>33</v>
      </c>
      <c r="C1663" s="28">
        <v>-2640</v>
      </c>
      <c r="D1663" s="25" t="s">
        <v>22</v>
      </c>
    </row>
    <row r="1664" spans="1:4" x14ac:dyDescent="0.25">
      <c r="A1664" s="25" t="s">
        <v>161</v>
      </c>
      <c r="B1664" s="27" t="s">
        <v>33</v>
      </c>
      <c r="C1664" s="28">
        <v>-267.45</v>
      </c>
      <c r="D1664" s="25" t="s">
        <v>22</v>
      </c>
    </row>
    <row r="1665" spans="1:4" x14ac:dyDescent="0.25">
      <c r="A1665" s="25" t="s">
        <v>161</v>
      </c>
      <c r="B1665" s="27" t="s">
        <v>33</v>
      </c>
      <c r="C1665" s="28">
        <v>-657.73</v>
      </c>
      <c r="D1665" s="25" t="s">
        <v>22</v>
      </c>
    </row>
    <row r="1666" spans="1:4" x14ac:dyDescent="0.25">
      <c r="A1666" s="25" t="s">
        <v>161</v>
      </c>
      <c r="B1666" s="27" t="s">
        <v>33</v>
      </c>
      <c r="C1666" s="28">
        <v>-870.01</v>
      </c>
      <c r="D1666" s="25" t="s">
        <v>22</v>
      </c>
    </row>
    <row r="1667" spans="1:4" x14ac:dyDescent="0.25">
      <c r="A1667" s="25" t="s">
        <v>161</v>
      </c>
      <c r="B1667" s="27" t="s">
        <v>33</v>
      </c>
      <c r="C1667" s="28">
        <v>-723</v>
      </c>
      <c r="D1667" s="25" t="s">
        <v>22</v>
      </c>
    </row>
    <row r="1668" spans="1:4" x14ac:dyDescent="0.25">
      <c r="A1668" s="25" t="s">
        <v>161</v>
      </c>
      <c r="B1668" s="27" t="s">
        <v>33</v>
      </c>
      <c r="C1668" s="28">
        <v>-341.68</v>
      </c>
      <c r="D1668" s="25" t="s">
        <v>22</v>
      </c>
    </row>
    <row r="1669" spans="1:4" x14ac:dyDescent="0.25">
      <c r="A1669" s="25" t="s">
        <v>161</v>
      </c>
      <c r="B1669" s="27" t="s">
        <v>33</v>
      </c>
      <c r="C1669" s="28">
        <v>-100.4</v>
      </c>
      <c r="D1669" s="25" t="s">
        <v>22</v>
      </c>
    </row>
    <row r="1670" spans="1:4" x14ac:dyDescent="0.25">
      <c r="A1670" s="25" t="s">
        <v>161</v>
      </c>
      <c r="B1670" s="27" t="s">
        <v>33</v>
      </c>
      <c r="C1670" s="28">
        <v>-166.75</v>
      </c>
      <c r="D1670" s="25" t="s">
        <v>22</v>
      </c>
    </row>
    <row r="1671" spans="1:4" x14ac:dyDescent="0.25">
      <c r="A1671" s="25" t="s">
        <v>161</v>
      </c>
      <c r="B1671" s="27" t="s">
        <v>33</v>
      </c>
      <c r="C1671" s="28">
        <v>-100.4</v>
      </c>
      <c r="D1671" s="25" t="s">
        <v>22</v>
      </c>
    </row>
    <row r="1672" spans="1:4" x14ac:dyDescent="0.25">
      <c r="A1672" s="25" t="s">
        <v>161</v>
      </c>
      <c r="B1672" s="27" t="s">
        <v>33</v>
      </c>
      <c r="C1672" s="28">
        <v>-75.16</v>
      </c>
      <c r="D1672" s="25" t="s">
        <v>22</v>
      </c>
    </row>
    <row r="1673" spans="1:4" x14ac:dyDescent="0.25">
      <c r="A1673" s="25" t="s">
        <v>161</v>
      </c>
      <c r="B1673" s="27" t="s">
        <v>33</v>
      </c>
      <c r="C1673" s="28">
        <v>-184.6</v>
      </c>
      <c r="D1673" s="25" t="s">
        <v>22</v>
      </c>
    </row>
    <row r="1674" spans="1:4" x14ac:dyDescent="0.25">
      <c r="A1674" s="25" t="s">
        <v>162</v>
      </c>
      <c r="B1674" s="27" t="s">
        <v>33</v>
      </c>
      <c r="C1674" s="28">
        <v>-55920</v>
      </c>
      <c r="D1674" s="25" t="s">
        <v>22</v>
      </c>
    </row>
    <row r="1675" spans="1:4" x14ac:dyDescent="0.25">
      <c r="A1675" s="25" t="s">
        <v>162</v>
      </c>
      <c r="B1675" s="27" t="s">
        <v>33</v>
      </c>
      <c r="C1675" s="28">
        <v>-112168</v>
      </c>
      <c r="D1675" s="25" t="s">
        <v>22</v>
      </c>
    </row>
    <row r="1676" spans="1:4" x14ac:dyDescent="0.25">
      <c r="A1676" s="25" t="s">
        <v>162</v>
      </c>
      <c r="B1676" s="27" t="s">
        <v>33</v>
      </c>
      <c r="C1676" s="28">
        <v>-15216</v>
      </c>
      <c r="D1676" s="25" t="s">
        <v>22</v>
      </c>
    </row>
    <row r="1677" spans="1:4" x14ac:dyDescent="0.25">
      <c r="A1677" s="25" t="s">
        <v>162</v>
      </c>
      <c r="B1677" s="27" t="s">
        <v>33</v>
      </c>
      <c r="C1677" s="28">
        <v>-33488</v>
      </c>
      <c r="D1677" s="25" t="s">
        <v>22</v>
      </c>
    </row>
    <row r="1678" spans="1:4" x14ac:dyDescent="0.25">
      <c r="A1678" s="25" t="s">
        <v>162</v>
      </c>
      <c r="B1678" s="27" t="s">
        <v>33</v>
      </c>
      <c r="C1678" s="28">
        <v>-5928</v>
      </c>
      <c r="D1678" s="25" t="s">
        <v>22</v>
      </c>
    </row>
    <row r="1679" spans="1:4" x14ac:dyDescent="0.25">
      <c r="A1679" s="25" t="s">
        <v>162</v>
      </c>
      <c r="B1679" s="27" t="s">
        <v>33</v>
      </c>
      <c r="C1679" s="28">
        <v>-3052</v>
      </c>
      <c r="D1679" s="25" t="s">
        <v>22</v>
      </c>
    </row>
    <row r="1680" spans="1:4" x14ac:dyDescent="0.25">
      <c r="A1680" s="25" t="s">
        <v>162</v>
      </c>
      <c r="B1680" s="27" t="s">
        <v>33</v>
      </c>
      <c r="C1680" s="28">
        <v>-4444</v>
      </c>
      <c r="D1680" s="25" t="s">
        <v>22</v>
      </c>
    </row>
    <row r="1681" spans="1:4" x14ac:dyDescent="0.25">
      <c r="A1681" s="25" t="s">
        <v>162</v>
      </c>
      <c r="B1681" s="27" t="s">
        <v>33</v>
      </c>
      <c r="C1681" s="28">
        <v>-17808</v>
      </c>
      <c r="D1681" s="25" t="s">
        <v>22</v>
      </c>
    </row>
    <row r="1682" spans="1:4" x14ac:dyDescent="0.25">
      <c r="A1682" s="25" t="s">
        <v>162</v>
      </c>
      <c r="B1682" s="27" t="s">
        <v>33</v>
      </c>
      <c r="C1682" s="28">
        <v>-14932</v>
      </c>
      <c r="D1682" s="25" t="s">
        <v>22</v>
      </c>
    </row>
    <row r="1683" spans="1:4" x14ac:dyDescent="0.25">
      <c r="A1683" s="25" t="s">
        <v>162</v>
      </c>
      <c r="B1683" s="27" t="s">
        <v>33</v>
      </c>
      <c r="C1683" s="28">
        <v>-34224</v>
      </c>
      <c r="D1683" s="25" t="s">
        <v>22</v>
      </c>
    </row>
    <row r="1684" spans="1:4" x14ac:dyDescent="0.25">
      <c r="A1684" s="25" t="s">
        <v>162</v>
      </c>
      <c r="B1684" s="27" t="s">
        <v>33</v>
      </c>
      <c r="C1684" s="28">
        <v>-7788</v>
      </c>
      <c r="D1684" s="25" t="s">
        <v>22</v>
      </c>
    </row>
    <row r="1685" spans="1:4" x14ac:dyDescent="0.25">
      <c r="A1685" s="25" t="s">
        <v>162</v>
      </c>
      <c r="B1685" s="27" t="s">
        <v>33</v>
      </c>
      <c r="C1685" s="28">
        <v>-14744</v>
      </c>
      <c r="D1685" s="25" t="s">
        <v>22</v>
      </c>
    </row>
    <row r="1686" spans="1:4" x14ac:dyDescent="0.25">
      <c r="A1686" s="25" t="s">
        <v>162</v>
      </c>
      <c r="B1686" s="27" t="s">
        <v>33</v>
      </c>
      <c r="C1686" s="28">
        <v>-23464</v>
      </c>
      <c r="D1686" s="25" t="s">
        <v>22</v>
      </c>
    </row>
    <row r="1687" spans="1:4" x14ac:dyDescent="0.25">
      <c r="A1687" s="25" t="s">
        <v>162</v>
      </c>
      <c r="B1687" s="27" t="s">
        <v>33</v>
      </c>
      <c r="C1687" s="28">
        <v>-3780</v>
      </c>
      <c r="D1687" s="25" t="s">
        <v>22</v>
      </c>
    </row>
    <row r="1688" spans="1:4" x14ac:dyDescent="0.25">
      <c r="A1688" s="25" t="s">
        <v>162</v>
      </c>
      <c r="B1688" s="27" t="s">
        <v>33</v>
      </c>
      <c r="C1688" s="28">
        <v>-6792</v>
      </c>
      <c r="D1688" s="25" t="s">
        <v>22</v>
      </c>
    </row>
    <row r="1689" spans="1:4" x14ac:dyDescent="0.25">
      <c r="A1689" s="25" t="s">
        <v>162</v>
      </c>
      <c r="B1689" s="27" t="s">
        <v>33</v>
      </c>
      <c r="C1689" s="28">
        <v>-37880</v>
      </c>
      <c r="D1689" s="25" t="s">
        <v>22</v>
      </c>
    </row>
    <row r="1690" spans="1:4" x14ac:dyDescent="0.25">
      <c r="A1690" s="25" t="s">
        <v>162</v>
      </c>
      <c r="B1690" s="27" t="s">
        <v>33</v>
      </c>
      <c r="C1690" s="28">
        <v>-11020</v>
      </c>
      <c r="D1690" s="25" t="s">
        <v>22</v>
      </c>
    </row>
    <row r="1691" spans="1:4" x14ac:dyDescent="0.25">
      <c r="A1691" s="25" t="s">
        <v>162</v>
      </c>
      <c r="B1691" s="27" t="s">
        <v>33</v>
      </c>
      <c r="C1691" s="28">
        <v>-4908</v>
      </c>
      <c r="D1691" s="25" t="s">
        <v>22</v>
      </c>
    </row>
    <row r="1692" spans="1:4" x14ac:dyDescent="0.25">
      <c r="A1692" s="25" t="s">
        <v>162</v>
      </c>
      <c r="B1692" s="27" t="s">
        <v>33</v>
      </c>
      <c r="C1692" s="28">
        <v>-9312</v>
      </c>
      <c r="D1692" s="25" t="s">
        <v>22</v>
      </c>
    </row>
    <row r="1693" spans="1:4" x14ac:dyDescent="0.25">
      <c r="A1693" s="25" t="s">
        <v>162</v>
      </c>
      <c r="B1693" s="27" t="s">
        <v>33</v>
      </c>
      <c r="C1693" s="28">
        <v>-31224</v>
      </c>
      <c r="D1693" s="25" t="s">
        <v>22</v>
      </c>
    </row>
    <row r="1694" spans="1:4" x14ac:dyDescent="0.25">
      <c r="A1694" s="25" t="s">
        <v>162</v>
      </c>
      <c r="B1694" s="27" t="s">
        <v>33</v>
      </c>
      <c r="C1694" s="28">
        <v>-2448</v>
      </c>
      <c r="D1694" s="25" t="s">
        <v>22</v>
      </c>
    </row>
    <row r="1695" spans="1:4" x14ac:dyDescent="0.25">
      <c r="A1695" s="25" t="s">
        <v>162</v>
      </c>
      <c r="B1695" s="27" t="s">
        <v>33</v>
      </c>
      <c r="C1695" s="28">
        <v>-3756</v>
      </c>
      <c r="D1695" s="25" t="s">
        <v>22</v>
      </c>
    </row>
    <row r="1696" spans="1:4" x14ac:dyDescent="0.25">
      <c r="A1696" s="25" t="s">
        <v>162</v>
      </c>
      <c r="B1696" s="27" t="s">
        <v>33</v>
      </c>
      <c r="C1696" s="28">
        <v>-600</v>
      </c>
      <c r="D1696" s="25" t="s">
        <v>22</v>
      </c>
    </row>
    <row r="1697" spans="1:4" x14ac:dyDescent="0.25">
      <c r="A1697" s="25" t="s">
        <v>162</v>
      </c>
      <c r="B1697" s="27" t="s">
        <v>33</v>
      </c>
      <c r="C1697" s="28">
        <v>-8376</v>
      </c>
      <c r="D1697" s="25" t="s">
        <v>22</v>
      </c>
    </row>
    <row r="1698" spans="1:4" x14ac:dyDescent="0.25">
      <c r="A1698" s="25" t="s">
        <v>162</v>
      </c>
      <c r="B1698" s="27" t="s">
        <v>33</v>
      </c>
      <c r="C1698" s="28">
        <v>-14820</v>
      </c>
      <c r="D1698" s="25" t="s">
        <v>22</v>
      </c>
    </row>
    <row r="1699" spans="1:4" x14ac:dyDescent="0.25">
      <c r="A1699" s="25" t="s">
        <v>162</v>
      </c>
      <c r="B1699" s="27" t="s">
        <v>33</v>
      </c>
      <c r="C1699" s="28">
        <v>-116808</v>
      </c>
      <c r="D1699" s="25" t="s">
        <v>22</v>
      </c>
    </row>
    <row r="1700" spans="1:4" x14ac:dyDescent="0.25">
      <c r="A1700" s="25" t="s">
        <v>162</v>
      </c>
      <c r="B1700" s="27" t="s">
        <v>33</v>
      </c>
      <c r="C1700" s="28">
        <v>-3672</v>
      </c>
      <c r="D1700" s="25" t="s">
        <v>22</v>
      </c>
    </row>
    <row r="1701" spans="1:4" x14ac:dyDescent="0.25">
      <c r="A1701" s="25" t="s">
        <v>162</v>
      </c>
      <c r="B1701" s="27" t="s">
        <v>33</v>
      </c>
      <c r="C1701" s="28">
        <v>-2700</v>
      </c>
      <c r="D1701" s="25" t="s">
        <v>22</v>
      </c>
    </row>
    <row r="1702" spans="1:4" x14ac:dyDescent="0.25">
      <c r="A1702" s="25" t="s">
        <v>162</v>
      </c>
      <c r="B1702" s="27" t="s">
        <v>33</v>
      </c>
      <c r="C1702" s="28">
        <v>-19836</v>
      </c>
      <c r="D1702" s="25" t="s">
        <v>22</v>
      </c>
    </row>
    <row r="1703" spans="1:4" x14ac:dyDescent="0.25">
      <c r="A1703" s="25" t="s">
        <v>162</v>
      </c>
      <c r="B1703" s="27" t="s">
        <v>33</v>
      </c>
      <c r="C1703" s="28">
        <v>-5976</v>
      </c>
      <c r="D1703" s="25" t="s">
        <v>22</v>
      </c>
    </row>
    <row r="1704" spans="1:4" x14ac:dyDescent="0.25">
      <c r="A1704" s="25" t="s">
        <v>162</v>
      </c>
      <c r="B1704" s="27" t="s">
        <v>33</v>
      </c>
      <c r="C1704" s="28">
        <v>-2604</v>
      </c>
      <c r="D1704" s="25" t="s">
        <v>22</v>
      </c>
    </row>
    <row r="1705" spans="1:4" x14ac:dyDescent="0.25">
      <c r="A1705" s="25" t="s">
        <v>162</v>
      </c>
      <c r="B1705" s="27" t="s">
        <v>33</v>
      </c>
      <c r="C1705" s="28">
        <v>-7920</v>
      </c>
      <c r="D1705" s="25" t="s">
        <v>22</v>
      </c>
    </row>
    <row r="1706" spans="1:4" x14ac:dyDescent="0.25">
      <c r="A1706" s="25" t="s">
        <v>162</v>
      </c>
      <c r="B1706" s="27" t="s">
        <v>33</v>
      </c>
      <c r="C1706" s="28">
        <v>-444</v>
      </c>
      <c r="D1706" s="25" t="s">
        <v>22</v>
      </c>
    </row>
    <row r="1707" spans="1:4" x14ac:dyDescent="0.25">
      <c r="A1707" s="25" t="s">
        <v>162</v>
      </c>
      <c r="B1707" s="27" t="s">
        <v>33</v>
      </c>
      <c r="C1707" s="28">
        <v>-1776</v>
      </c>
      <c r="D1707" s="25" t="s">
        <v>22</v>
      </c>
    </row>
    <row r="1708" spans="1:4" x14ac:dyDescent="0.25">
      <c r="A1708" s="25" t="s">
        <v>162</v>
      </c>
      <c r="B1708" s="27" t="s">
        <v>33</v>
      </c>
      <c r="C1708" s="28">
        <v>-2712</v>
      </c>
      <c r="D1708" s="25" t="s">
        <v>22</v>
      </c>
    </row>
    <row r="1709" spans="1:4" x14ac:dyDescent="0.25">
      <c r="A1709" s="25" t="s">
        <v>162</v>
      </c>
      <c r="B1709" s="27" t="s">
        <v>33</v>
      </c>
      <c r="C1709" s="28">
        <v>-14532</v>
      </c>
      <c r="D1709" s="25" t="s">
        <v>22</v>
      </c>
    </row>
    <row r="1710" spans="1:4" x14ac:dyDescent="0.25">
      <c r="A1710" s="25" t="s">
        <v>162</v>
      </c>
      <c r="B1710" s="27" t="s">
        <v>33</v>
      </c>
      <c r="C1710" s="28">
        <v>-10860</v>
      </c>
      <c r="D1710" s="25" t="s">
        <v>22</v>
      </c>
    </row>
    <row r="1711" spans="1:4" x14ac:dyDescent="0.25">
      <c r="A1711" s="25" t="s">
        <v>162</v>
      </c>
      <c r="B1711" s="27" t="s">
        <v>33</v>
      </c>
      <c r="C1711" s="28">
        <v>-56688</v>
      </c>
      <c r="D1711" s="25" t="s">
        <v>22</v>
      </c>
    </row>
    <row r="1712" spans="1:4" x14ac:dyDescent="0.25">
      <c r="A1712" s="25" t="s">
        <v>162</v>
      </c>
      <c r="B1712" s="27" t="s">
        <v>33</v>
      </c>
      <c r="C1712" s="28">
        <v>-6900</v>
      </c>
      <c r="D1712" s="25" t="s">
        <v>22</v>
      </c>
    </row>
    <row r="1713" spans="1:4" x14ac:dyDescent="0.25">
      <c r="A1713" s="25" t="s">
        <v>162</v>
      </c>
      <c r="B1713" s="27" t="s">
        <v>33</v>
      </c>
      <c r="C1713" s="28">
        <v>-33448</v>
      </c>
      <c r="D1713" s="25" t="s">
        <v>22</v>
      </c>
    </row>
    <row r="1714" spans="1:4" x14ac:dyDescent="0.25">
      <c r="A1714" s="25" t="s">
        <v>162</v>
      </c>
      <c r="B1714" s="27" t="s">
        <v>33</v>
      </c>
      <c r="C1714" s="28">
        <v>-5160</v>
      </c>
      <c r="D1714" s="25" t="s">
        <v>22</v>
      </c>
    </row>
    <row r="1715" spans="1:4" x14ac:dyDescent="0.25">
      <c r="A1715" s="25" t="s">
        <v>162</v>
      </c>
      <c r="B1715" s="27" t="s">
        <v>33</v>
      </c>
      <c r="C1715" s="28">
        <v>-1944</v>
      </c>
      <c r="D1715" s="25" t="s">
        <v>22</v>
      </c>
    </row>
    <row r="1716" spans="1:4" x14ac:dyDescent="0.25">
      <c r="A1716" s="25" t="s">
        <v>162</v>
      </c>
      <c r="B1716" s="27" t="s">
        <v>33</v>
      </c>
      <c r="C1716" s="28">
        <v>-888</v>
      </c>
      <c r="D1716" s="25" t="s">
        <v>22</v>
      </c>
    </row>
    <row r="1717" spans="1:4" x14ac:dyDescent="0.25">
      <c r="A1717" s="25" t="s">
        <v>162</v>
      </c>
      <c r="B1717" s="27" t="s">
        <v>33</v>
      </c>
      <c r="C1717" s="28">
        <v>-2136</v>
      </c>
      <c r="D1717" s="25" t="s">
        <v>22</v>
      </c>
    </row>
    <row r="1718" spans="1:4" x14ac:dyDescent="0.25">
      <c r="A1718" s="25" t="s">
        <v>162</v>
      </c>
      <c r="B1718" s="27" t="s">
        <v>33</v>
      </c>
      <c r="C1718" s="28">
        <v>-2508</v>
      </c>
      <c r="D1718" s="25" t="s">
        <v>22</v>
      </c>
    </row>
    <row r="1719" spans="1:4" x14ac:dyDescent="0.25">
      <c r="A1719" s="25" t="s">
        <v>162</v>
      </c>
      <c r="B1719" s="27" t="s">
        <v>33</v>
      </c>
      <c r="C1719" s="28">
        <v>-876</v>
      </c>
      <c r="D1719" s="25" t="s">
        <v>22</v>
      </c>
    </row>
    <row r="1720" spans="1:4" x14ac:dyDescent="0.25">
      <c r="A1720" s="25" t="s">
        <v>162</v>
      </c>
      <c r="B1720" s="27" t="s">
        <v>33</v>
      </c>
      <c r="C1720" s="28">
        <v>-2148</v>
      </c>
      <c r="D1720" s="25" t="s">
        <v>22</v>
      </c>
    </row>
    <row r="1721" spans="1:4" x14ac:dyDescent="0.25">
      <c r="A1721" s="25" t="s">
        <v>162</v>
      </c>
      <c r="B1721" s="27" t="s">
        <v>33</v>
      </c>
      <c r="C1721" s="28">
        <v>-6816</v>
      </c>
      <c r="D1721" s="25" t="s">
        <v>22</v>
      </c>
    </row>
    <row r="1722" spans="1:4" x14ac:dyDescent="0.25">
      <c r="A1722" s="25" t="s">
        <v>162</v>
      </c>
      <c r="B1722" s="27" t="s">
        <v>33</v>
      </c>
      <c r="C1722" s="28">
        <v>-6408</v>
      </c>
      <c r="D1722" s="25" t="s">
        <v>22</v>
      </c>
    </row>
    <row r="1723" spans="1:4" x14ac:dyDescent="0.25">
      <c r="A1723" s="25" t="s">
        <v>162</v>
      </c>
      <c r="B1723" s="27" t="s">
        <v>33</v>
      </c>
      <c r="C1723" s="28">
        <v>-3888</v>
      </c>
      <c r="D1723" s="25" t="s">
        <v>22</v>
      </c>
    </row>
    <row r="1724" spans="1:4" x14ac:dyDescent="0.25">
      <c r="A1724" s="25" t="s">
        <v>162</v>
      </c>
      <c r="B1724" s="27" t="s">
        <v>33</v>
      </c>
      <c r="C1724" s="28">
        <v>-1632</v>
      </c>
      <c r="D1724" s="25" t="s">
        <v>22</v>
      </c>
    </row>
    <row r="1725" spans="1:4" x14ac:dyDescent="0.25">
      <c r="A1725" s="25" t="s">
        <v>162</v>
      </c>
      <c r="B1725" s="27" t="s">
        <v>33</v>
      </c>
      <c r="C1725" s="28">
        <v>-2568</v>
      </c>
      <c r="D1725" s="25" t="s">
        <v>22</v>
      </c>
    </row>
    <row r="1726" spans="1:4" x14ac:dyDescent="0.25">
      <c r="A1726" s="25" t="s">
        <v>162</v>
      </c>
      <c r="B1726" s="27" t="s">
        <v>33</v>
      </c>
      <c r="C1726" s="28">
        <v>-720</v>
      </c>
      <c r="D1726" s="25" t="s">
        <v>22</v>
      </c>
    </row>
    <row r="1727" spans="1:4" x14ac:dyDescent="0.25">
      <c r="A1727" s="25" t="s">
        <v>162</v>
      </c>
      <c r="B1727" s="27" t="s">
        <v>33</v>
      </c>
      <c r="C1727" s="28">
        <v>-3960</v>
      </c>
      <c r="D1727" s="25" t="s">
        <v>22</v>
      </c>
    </row>
    <row r="1728" spans="1:4" x14ac:dyDescent="0.25">
      <c r="A1728" s="25" t="s">
        <v>162</v>
      </c>
      <c r="B1728" s="27" t="s">
        <v>33</v>
      </c>
      <c r="C1728" s="28">
        <v>-468</v>
      </c>
      <c r="D1728" s="25" t="s">
        <v>22</v>
      </c>
    </row>
    <row r="1729" spans="1:4" x14ac:dyDescent="0.25">
      <c r="A1729" s="25" t="s">
        <v>162</v>
      </c>
      <c r="B1729" s="27" t="s">
        <v>33</v>
      </c>
      <c r="C1729" s="28">
        <v>-1224</v>
      </c>
      <c r="D1729" s="25" t="s">
        <v>22</v>
      </c>
    </row>
    <row r="1730" spans="1:4" x14ac:dyDescent="0.25">
      <c r="A1730" s="25" t="s">
        <v>162</v>
      </c>
      <c r="B1730" s="27" t="s">
        <v>33</v>
      </c>
      <c r="C1730" s="28">
        <v>-756</v>
      </c>
      <c r="D1730" s="25" t="s">
        <v>22</v>
      </c>
    </row>
    <row r="1731" spans="1:4" x14ac:dyDescent="0.25">
      <c r="A1731" s="25" t="s">
        <v>162</v>
      </c>
      <c r="B1731" s="27" t="s">
        <v>33</v>
      </c>
      <c r="C1731" s="28">
        <v>-1972</v>
      </c>
      <c r="D1731" s="25" t="s">
        <v>22</v>
      </c>
    </row>
    <row r="1732" spans="1:4" x14ac:dyDescent="0.25">
      <c r="A1732" s="25" t="s">
        <v>163</v>
      </c>
      <c r="B1732" s="27" t="s">
        <v>35</v>
      </c>
      <c r="C1732" s="28">
        <v>-1933378.21</v>
      </c>
      <c r="D1732" s="25" t="s">
        <v>22</v>
      </c>
    </row>
    <row r="1733" spans="1:4" x14ac:dyDescent="0.25">
      <c r="A1733" s="25" t="s">
        <v>163</v>
      </c>
      <c r="B1733" s="27" t="s">
        <v>35</v>
      </c>
      <c r="C1733" s="28">
        <v>-813238.84</v>
      </c>
      <c r="D1733" s="25" t="s">
        <v>22</v>
      </c>
    </row>
    <row r="1734" spans="1:4" x14ac:dyDescent="0.25">
      <c r="A1734" s="25" t="s">
        <v>163</v>
      </c>
      <c r="B1734" s="27" t="s">
        <v>35</v>
      </c>
      <c r="C1734" s="28">
        <v>-52791.9</v>
      </c>
      <c r="D1734" s="25" t="s">
        <v>22</v>
      </c>
    </row>
    <row r="1735" spans="1:4" x14ac:dyDescent="0.25">
      <c r="A1735" s="25" t="s">
        <v>163</v>
      </c>
      <c r="B1735" s="27" t="s">
        <v>35</v>
      </c>
      <c r="C1735" s="28">
        <v>-35338.089999999997</v>
      </c>
      <c r="D1735" s="25" t="s">
        <v>22</v>
      </c>
    </row>
    <row r="1736" spans="1:4" x14ac:dyDescent="0.25">
      <c r="A1736" s="25" t="s">
        <v>163</v>
      </c>
      <c r="B1736" s="27" t="s">
        <v>35</v>
      </c>
      <c r="C1736" s="28">
        <v>-15951.45</v>
      </c>
      <c r="D1736" s="25" t="s">
        <v>22</v>
      </c>
    </row>
    <row r="1737" spans="1:4" x14ac:dyDescent="0.25">
      <c r="A1737" s="25" t="s">
        <v>163</v>
      </c>
      <c r="B1737" s="27" t="s">
        <v>35</v>
      </c>
      <c r="C1737" s="28">
        <v>-45454.879999999997</v>
      </c>
      <c r="D1737" s="25" t="s">
        <v>22</v>
      </c>
    </row>
    <row r="1738" spans="1:4" x14ac:dyDescent="0.25">
      <c r="A1738" s="25" t="s">
        <v>163</v>
      </c>
      <c r="B1738" s="27" t="s">
        <v>35</v>
      </c>
      <c r="C1738" s="28">
        <v>-30801.43</v>
      </c>
      <c r="D1738" s="25" t="s">
        <v>22</v>
      </c>
    </row>
    <row r="1739" spans="1:4" x14ac:dyDescent="0.25">
      <c r="A1739" s="25" t="s">
        <v>163</v>
      </c>
      <c r="B1739" s="27" t="s">
        <v>35</v>
      </c>
      <c r="C1739" s="28">
        <v>-51222</v>
      </c>
      <c r="D1739" s="25" t="s">
        <v>22</v>
      </c>
    </row>
    <row r="1740" spans="1:4" x14ac:dyDescent="0.25">
      <c r="A1740" s="25" t="s">
        <v>163</v>
      </c>
      <c r="B1740" s="27" t="s">
        <v>35</v>
      </c>
      <c r="C1740" s="28">
        <v>-22424.91</v>
      </c>
      <c r="D1740" s="25" t="s">
        <v>22</v>
      </c>
    </row>
    <row r="1741" spans="1:4" x14ac:dyDescent="0.25">
      <c r="A1741" s="25" t="s">
        <v>163</v>
      </c>
      <c r="B1741" s="27" t="s">
        <v>35</v>
      </c>
      <c r="C1741" s="28">
        <v>-3850</v>
      </c>
      <c r="D1741" s="25" t="s">
        <v>22</v>
      </c>
    </row>
    <row r="1742" spans="1:4" x14ac:dyDescent="0.25">
      <c r="A1742" s="25" t="s">
        <v>163</v>
      </c>
      <c r="B1742" s="27" t="s">
        <v>35</v>
      </c>
      <c r="C1742" s="28">
        <v>-205485.89</v>
      </c>
      <c r="D1742" s="25" t="s">
        <v>22</v>
      </c>
    </row>
    <row r="1743" spans="1:4" x14ac:dyDescent="0.25">
      <c r="A1743" s="25" t="s">
        <v>163</v>
      </c>
      <c r="B1743" s="27" t="s">
        <v>35</v>
      </c>
      <c r="C1743" s="28">
        <v>-14994</v>
      </c>
      <c r="D1743" s="25" t="s">
        <v>22</v>
      </c>
    </row>
    <row r="1744" spans="1:4" x14ac:dyDescent="0.25">
      <c r="A1744" s="25" t="s">
        <v>163</v>
      </c>
      <c r="B1744" s="27" t="s">
        <v>35</v>
      </c>
      <c r="C1744" s="28">
        <v>-24520</v>
      </c>
      <c r="D1744" s="25" t="s">
        <v>22</v>
      </c>
    </row>
    <row r="1745" spans="1:4" x14ac:dyDescent="0.25">
      <c r="A1745" s="25" t="s">
        <v>163</v>
      </c>
      <c r="B1745" s="27" t="s">
        <v>35</v>
      </c>
      <c r="C1745" s="28">
        <v>-370202.17</v>
      </c>
      <c r="D1745" s="25" t="s">
        <v>22</v>
      </c>
    </row>
    <row r="1746" spans="1:4" x14ac:dyDescent="0.25">
      <c r="A1746" s="25" t="s">
        <v>163</v>
      </c>
      <c r="B1746" s="27" t="s">
        <v>35</v>
      </c>
      <c r="C1746" s="28">
        <v>-342540.97</v>
      </c>
      <c r="D1746" s="25" t="s">
        <v>22</v>
      </c>
    </row>
    <row r="1747" spans="1:4" x14ac:dyDescent="0.25">
      <c r="A1747" s="25" t="s">
        <v>163</v>
      </c>
      <c r="B1747" s="27" t="s">
        <v>35</v>
      </c>
      <c r="C1747" s="28">
        <v>-1175</v>
      </c>
      <c r="D1747" s="25" t="s">
        <v>22</v>
      </c>
    </row>
    <row r="1748" spans="1:4" x14ac:dyDescent="0.25">
      <c r="A1748" s="25" t="s">
        <v>163</v>
      </c>
      <c r="B1748" s="27" t="s">
        <v>35</v>
      </c>
      <c r="C1748" s="28">
        <v>-3015.41</v>
      </c>
      <c r="D1748" s="25" t="s">
        <v>22</v>
      </c>
    </row>
    <row r="1749" spans="1:4" x14ac:dyDescent="0.25">
      <c r="A1749" s="25" t="s">
        <v>163</v>
      </c>
      <c r="B1749" s="27" t="s">
        <v>35</v>
      </c>
      <c r="C1749" s="28">
        <v>-10020</v>
      </c>
      <c r="D1749" s="25" t="s">
        <v>22</v>
      </c>
    </row>
    <row r="1750" spans="1:4" x14ac:dyDescent="0.25">
      <c r="A1750" s="25" t="s">
        <v>163</v>
      </c>
      <c r="B1750" s="27" t="s">
        <v>35</v>
      </c>
      <c r="C1750" s="28">
        <v>-318.72000000000003</v>
      </c>
      <c r="D1750" s="25" t="s">
        <v>22</v>
      </c>
    </row>
    <row r="1751" spans="1:4" x14ac:dyDescent="0.25">
      <c r="A1751" s="25" t="s">
        <v>163</v>
      </c>
      <c r="B1751" s="27" t="s">
        <v>35</v>
      </c>
      <c r="C1751" s="28">
        <v>-2727.48</v>
      </c>
      <c r="D1751" s="25" t="s">
        <v>22</v>
      </c>
    </row>
    <row r="1752" spans="1:4" x14ac:dyDescent="0.25">
      <c r="A1752" s="25" t="s">
        <v>163</v>
      </c>
      <c r="B1752" s="27" t="s">
        <v>35</v>
      </c>
      <c r="C1752" s="28">
        <v>-2545.6799999999998</v>
      </c>
      <c r="D1752" s="25" t="s">
        <v>22</v>
      </c>
    </row>
    <row r="1753" spans="1:4" x14ac:dyDescent="0.25">
      <c r="A1753" s="25" t="s">
        <v>163</v>
      </c>
      <c r="B1753" s="27" t="s">
        <v>35</v>
      </c>
      <c r="C1753" s="28">
        <v>-502449.04</v>
      </c>
      <c r="D1753" s="25" t="s">
        <v>22</v>
      </c>
    </row>
    <row r="1754" spans="1:4" x14ac:dyDescent="0.25">
      <c r="A1754" s="25" t="s">
        <v>163</v>
      </c>
      <c r="B1754" s="27" t="s">
        <v>35</v>
      </c>
      <c r="C1754" s="28">
        <v>-188.16</v>
      </c>
      <c r="D1754" s="25" t="s">
        <v>22</v>
      </c>
    </row>
    <row r="1755" spans="1:4" x14ac:dyDescent="0.25">
      <c r="A1755" s="25" t="s">
        <v>163</v>
      </c>
      <c r="B1755" s="27" t="s">
        <v>35</v>
      </c>
      <c r="C1755" s="28">
        <v>-77433.36</v>
      </c>
      <c r="D1755" s="25" t="s">
        <v>22</v>
      </c>
    </row>
    <row r="1756" spans="1:4" x14ac:dyDescent="0.25">
      <c r="A1756" s="25" t="s">
        <v>163</v>
      </c>
      <c r="B1756" s="27" t="s">
        <v>35</v>
      </c>
      <c r="C1756" s="28">
        <v>-129.96</v>
      </c>
      <c r="D1756" s="25" t="s">
        <v>22</v>
      </c>
    </row>
    <row r="1757" spans="1:4" x14ac:dyDescent="0.25">
      <c r="A1757" s="25" t="s">
        <v>163</v>
      </c>
      <c r="B1757" s="27" t="s">
        <v>35</v>
      </c>
      <c r="C1757" s="28">
        <v>-103395.48</v>
      </c>
      <c r="D1757" s="25" t="s">
        <v>22</v>
      </c>
    </row>
    <row r="1758" spans="1:4" x14ac:dyDescent="0.25">
      <c r="A1758" s="25" t="s">
        <v>163</v>
      </c>
      <c r="B1758" s="27" t="s">
        <v>35</v>
      </c>
      <c r="C1758" s="28">
        <v>-571.32000000000005</v>
      </c>
      <c r="D1758" s="25" t="s">
        <v>22</v>
      </c>
    </row>
    <row r="1759" spans="1:4" x14ac:dyDescent="0.25">
      <c r="A1759" s="25" t="s">
        <v>163</v>
      </c>
      <c r="B1759" s="27" t="s">
        <v>35</v>
      </c>
      <c r="C1759" s="28">
        <v>-958.8</v>
      </c>
      <c r="D1759" s="25" t="s">
        <v>22</v>
      </c>
    </row>
    <row r="1760" spans="1:4" x14ac:dyDescent="0.25">
      <c r="A1760" s="25" t="s">
        <v>163</v>
      </c>
      <c r="B1760" s="27" t="s">
        <v>35</v>
      </c>
      <c r="C1760" s="28">
        <v>-15.48</v>
      </c>
      <c r="D1760" s="25" t="s">
        <v>22</v>
      </c>
    </row>
    <row r="1761" spans="1:4" x14ac:dyDescent="0.25">
      <c r="A1761" s="25" t="s">
        <v>163</v>
      </c>
      <c r="B1761" s="27" t="s">
        <v>35</v>
      </c>
      <c r="C1761" s="28">
        <v>-27033.27</v>
      </c>
      <c r="D1761" s="25" t="s">
        <v>22</v>
      </c>
    </row>
    <row r="1762" spans="1:4" x14ac:dyDescent="0.25">
      <c r="A1762" s="25" t="s">
        <v>163</v>
      </c>
      <c r="B1762" s="27" t="s">
        <v>35</v>
      </c>
      <c r="C1762" s="28">
        <v>-428954.28</v>
      </c>
      <c r="D1762" s="25" t="s">
        <v>22</v>
      </c>
    </row>
    <row r="1763" spans="1:4" x14ac:dyDescent="0.25">
      <c r="A1763" s="25" t="s">
        <v>163</v>
      </c>
      <c r="B1763" s="27" t="s">
        <v>35</v>
      </c>
      <c r="C1763" s="28">
        <v>-46.61</v>
      </c>
      <c r="D1763" s="25" t="s">
        <v>22</v>
      </c>
    </row>
    <row r="1764" spans="1:4" x14ac:dyDescent="0.25">
      <c r="A1764" s="25" t="s">
        <v>163</v>
      </c>
      <c r="B1764" s="27" t="s">
        <v>35</v>
      </c>
      <c r="C1764" s="28">
        <v>-252195.81</v>
      </c>
      <c r="D1764" s="25" t="s">
        <v>22</v>
      </c>
    </row>
    <row r="1765" spans="1:4" x14ac:dyDescent="0.25">
      <c r="A1765" s="25" t="s">
        <v>163</v>
      </c>
      <c r="B1765" s="27" t="s">
        <v>35</v>
      </c>
      <c r="C1765" s="28">
        <v>-148340.88</v>
      </c>
      <c r="D1765" s="25" t="s">
        <v>22</v>
      </c>
    </row>
    <row r="1766" spans="1:4" x14ac:dyDescent="0.25">
      <c r="A1766" s="25" t="s">
        <v>163</v>
      </c>
      <c r="B1766" s="27" t="s">
        <v>35</v>
      </c>
      <c r="C1766" s="28">
        <v>-10795.56</v>
      </c>
      <c r="D1766" s="25" t="s">
        <v>22</v>
      </c>
    </row>
    <row r="1767" spans="1:4" x14ac:dyDescent="0.25">
      <c r="A1767" s="25" t="s">
        <v>163</v>
      </c>
      <c r="B1767" s="27" t="s">
        <v>35</v>
      </c>
      <c r="C1767" s="28">
        <v>-1976.76</v>
      </c>
      <c r="D1767" s="25" t="s">
        <v>22</v>
      </c>
    </row>
    <row r="1768" spans="1:4" x14ac:dyDescent="0.25">
      <c r="A1768" s="25" t="s">
        <v>163</v>
      </c>
      <c r="B1768" s="27" t="s">
        <v>35</v>
      </c>
      <c r="C1768" s="28">
        <v>-2629.8</v>
      </c>
      <c r="D1768" s="25" t="s">
        <v>22</v>
      </c>
    </row>
    <row r="1769" spans="1:4" x14ac:dyDescent="0.25">
      <c r="A1769" s="25" t="s">
        <v>163</v>
      </c>
      <c r="B1769" s="27" t="s">
        <v>35</v>
      </c>
      <c r="C1769" s="28">
        <v>-1875.48</v>
      </c>
      <c r="D1769" s="25" t="s">
        <v>22</v>
      </c>
    </row>
    <row r="1770" spans="1:4" x14ac:dyDescent="0.25">
      <c r="A1770" s="25" t="s">
        <v>163</v>
      </c>
      <c r="B1770" s="27" t="s">
        <v>35</v>
      </c>
      <c r="C1770" s="28">
        <v>-259.8</v>
      </c>
      <c r="D1770" s="25" t="s">
        <v>22</v>
      </c>
    </row>
    <row r="1771" spans="1:4" x14ac:dyDescent="0.25">
      <c r="A1771" s="25" t="s">
        <v>163</v>
      </c>
      <c r="B1771" s="27" t="s">
        <v>35</v>
      </c>
      <c r="C1771" s="28">
        <v>-48</v>
      </c>
      <c r="D1771" s="25" t="s">
        <v>22</v>
      </c>
    </row>
    <row r="1772" spans="1:4" x14ac:dyDescent="0.25">
      <c r="A1772" s="25" t="s">
        <v>163</v>
      </c>
      <c r="B1772" s="27" t="s">
        <v>35</v>
      </c>
      <c r="C1772" s="28">
        <v>-750.72</v>
      </c>
      <c r="D1772" s="25" t="s">
        <v>22</v>
      </c>
    </row>
    <row r="1773" spans="1:4" x14ac:dyDescent="0.25">
      <c r="A1773" s="25" t="s">
        <v>163</v>
      </c>
      <c r="B1773" s="27" t="s">
        <v>35</v>
      </c>
      <c r="C1773" s="28">
        <v>-73980</v>
      </c>
      <c r="D1773" s="25" t="s">
        <v>22</v>
      </c>
    </row>
    <row r="1774" spans="1:4" x14ac:dyDescent="0.25">
      <c r="A1774" s="25" t="s">
        <v>163</v>
      </c>
      <c r="B1774" s="27" t="s">
        <v>35</v>
      </c>
      <c r="C1774" s="28">
        <v>-35.58</v>
      </c>
      <c r="D1774" s="25" t="s">
        <v>22</v>
      </c>
    </row>
    <row r="1775" spans="1:4" x14ac:dyDescent="0.25">
      <c r="A1775" s="25" t="s">
        <v>163</v>
      </c>
      <c r="B1775" s="27" t="s">
        <v>35</v>
      </c>
      <c r="C1775" s="28">
        <v>-5947.2</v>
      </c>
      <c r="D1775" s="25" t="s">
        <v>22</v>
      </c>
    </row>
    <row r="1776" spans="1:4" x14ac:dyDescent="0.25">
      <c r="A1776" s="25" t="s">
        <v>163</v>
      </c>
      <c r="B1776" s="27" t="s">
        <v>35</v>
      </c>
      <c r="C1776" s="28">
        <v>-1169.4000000000001</v>
      </c>
      <c r="D1776" s="25" t="s">
        <v>22</v>
      </c>
    </row>
    <row r="1777" spans="1:4" x14ac:dyDescent="0.25">
      <c r="A1777" s="25" t="s">
        <v>163</v>
      </c>
      <c r="B1777" s="27" t="s">
        <v>35</v>
      </c>
      <c r="C1777" s="28">
        <v>-165400.44</v>
      </c>
      <c r="D1777" s="25" t="s">
        <v>22</v>
      </c>
    </row>
    <row r="1778" spans="1:4" x14ac:dyDescent="0.25">
      <c r="A1778" s="25" t="s">
        <v>163</v>
      </c>
      <c r="B1778" s="27" t="s">
        <v>35</v>
      </c>
      <c r="C1778" s="28">
        <v>-517219.8</v>
      </c>
      <c r="D1778" s="25" t="s">
        <v>22</v>
      </c>
    </row>
    <row r="1779" spans="1:4" x14ac:dyDescent="0.25">
      <c r="A1779" s="25" t="s">
        <v>163</v>
      </c>
      <c r="B1779" s="27" t="s">
        <v>35</v>
      </c>
      <c r="C1779" s="28">
        <v>-22348.43</v>
      </c>
      <c r="D1779" s="25" t="s">
        <v>22</v>
      </c>
    </row>
    <row r="1780" spans="1:4" x14ac:dyDescent="0.25">
      <c r="A1780" s="25" t="s">
        <v>163</v>
      </c>
      <c r="B1780" s="27" t="s">
        <v>35</v>
      </c>
      <c r="C1780" s="28">
        <v>-1660.92</v>
      </c>
      <c r="D1780" s="25" t="s">
        <v>22</v>
      </c>
    </row>
    <row r="1781" spans="1:4" x14ac:dyDescent="0.25">
      <c r="A1781" s="25" t="s">
        <v>163</v>
      </c>
      <c r="B1781" s="27" t="s">
        <v>35</v>
      </c>
      <c r="C1781" s="28">
        <v>-45577.440000000002</v>
      </c>
      <c r="D1781" s="25" t="s">
        <v>22</v>
      </c>
    </row>
    <row r="1782" spans="1:4" x14ac:dyDescent="0.25">
      <c r="A1782" s="25" t="s">
        <v>163</v>
      </c>
      <c r="B1782" s="27" t="s">
        <v>35</v>
      </c>
      <c r="C1782" s="28">
        <v>-30.96</v>
      </c>
      <c r="D1782" s="25" t="s">
        <v>22</v>
      </c>
    </row>
    <row r="1783" spans="1:4" x14ac:dyDescent="0.25">
      <c r="A1783" s="25" t="s">
        <v>163</v>
      </c>
      <c r="B1783" s="27" t="s">
        <v>35</v>
      </c>
      <c r="C1783" s="28">
        <v>-11969.4</v>
      </c>
      <c r="D1783" s="25" t="s">
        <v>22</v>
      </c>
    </row>
    <row r="1784" spans="1:4" x14ac:dyDescent="0.25">
      <c r="A1784" s="25" t="s">
        <v>163</v>
      </c>
      <c r="B1784" s="27" t="s">
        <v>35</v>
      </c>
      <c r="C1784" s="28">
        <v>-250</v>
      </c>
      <c r="D1784" s="25" t="s">
        <v>22</v>
      </c>
    </row>
    <row r="1785" spans="1:4" x14ac:dyDescent="0.25">
      <c r="A1785" s="25" t="s">
        <v>163</v>
      </c>
      <c r="B1785" s="27" t="s">
        <v>35</v>
      </c>
      <c r="C1785" s="28">
        <v>-4604.99</v>
      </c>
      <c r="D1785" s="25" t="s">
        <v>22</v>
      </c>
    </row>
    <row r="1786" spans="1:4" x14ac:dyDescent="0.25">
      <c r="A1786" s="25" t="s">
        <v>163</v>
      </c>
      <c r="B1786" s="27" t="s">
        <v>35</v>
      </c>
      <c r="C1786" s="28">
        <v>-41998.86</v>
      </c>
      <c r="D1786" s="25" t="s">
        <v>22</v>
      </c>
    </row>
    <row r="1787" spans="1:4" x14ac:dyDescent="0.25">
      <c r="A1787" s="25" t="s">
        <v>163</v>
      </c>
      <c r="B1787" s="27" t="s">
        <v>35</v>
      </c>
      <c r="C1787" s="28">
        <v>-150</v>
      </c>
      <c r="D1787" s="25" t="s">
        <v>22</v>
      </c>
    </row>
    <row r="1788" spans="1:4" x14ac:dyDescent="0.25">
      <c r="A1788" s="25" t="s">
        <v>163</v>
      </c>
      <c r="B1788" s="27" t="s">
        <v>35</v>
      </c>
      <c r="C1788" s="28">
        <v>-400</v>
      </c>
      <c r="D1788" s="25" t="s">
        <v>22</v>
      </c>
    </row>
    <row r="1789" spans="1:4" x14ac:dyDescent="0.25">
      <c r="A1789" s="25" t="s">
        <v>163</v>
      </c>
      <c r="B1789" s="27" t="s">
        <v>35</v>
      </c>
      <c r="C1789" s="28">
        <v>-1000</v>
      </c>
      <c r="D1789" s="25" t="s">
        <v>22</v>
      </c>
    </row>
    <row r="1790" spans="1:4" x14ac:dyDescent="0.25">
      <c r="A1790" s="25" t="s">
        <v>163</v>
      </c>
      <c r="B1790" s="27" t="s">
        <v>35</v>
      </c>
      <c r="C1790" s="28">
        <v>-500</v>
      </c>
      <c r="D1790" s="25" t="s">
        <v>22</v>
      </c>
    </row>
    <row r="1791" spans="1:4" x14ac:dyDescent="0.25">
      <c r="A1791" s="25" t="s">
        <v>163</v>
      </c>
      <c r="B1791" s="27" t="s">
        <v>35</v>
      </c>
      <c r="C1791" s="28">
        <v>-150</v>
      </c>
      <c r="D1791" s="25" t="s">
        <v>22</v>
      </c>
    </row>
    <row r="1792" spans="1:4" x14ac:dyDescent="0.25">
      <c r="A1792" s="25" t="s">
        <v>163</v>
      </c>
      <c r="B1792" s="27" t="s">
        <v>35</v>
      </c>
      <c r="C1792" s="28">
        <v>-663.5</v>
      </c>
      <c r="D1792" s="25" t="s">
        <v>22</v>
      </c>
    </row>
    <row r="1793" spans="1:4" x14ac:dyDescent="0.25">
      <c r="A1793" s="25" t="s">
        <v>163</v>
      </c>
      <c r="B1793" s="27" t="s">
        <v>35</v>
      </c>
      <c r="C1793" s="28">
        <v>-21314.44</v>
      </c>
      <c r="D1793" s="25" t="s">
        <v>22</v>
      </c>
    </row>
    <row r="1794" spans="1:4" x14ac:dyDescent="0.25">
      <c r="A1794" s="25" t="s">
        <v>163</v>
      </c>
      <c r="B1794" s="27" t="s">
        <v>35</v>
      </c>
      <c r="C1794" s="28">
        <v>-52542.73</v>
      </c>
      <c r="D1794" s="25" t="s">
        <v>22</v>
      </c>
    </row>
    <row r="1795" spans="1:4" x14ac:dyDescent="0.25">
      <c r="A1795" s="25" t="s">
        <v>163</v>
      </c>
      <c r="B1795" s="27" t="s">
        <v>35</v>
      </c>
      <c r="C1795" s="28">
        <v>-9350.64</v>
      </c>
      <c r="D1795" s="25" t="s">
        <v>22</v>
      </c>
    </row>
    <row r="1796" spans="1:4" x14ac:dyDescent="0.25">
      <c r="A1796" s="25" t="s">
        <v>163</v>
      </c>
      <c r="B1796" s="27" t="s">
        <v>35</v>
      </c>
      <c r="C1796" s="28">
        <v>-1456.56</v>
      </c>
      <c r="D1796" s="25" t="s">
        <v>22</v>
      </c>
    </row>
    <row r="1797" spans="1:4" x14ac:dyDescent="0.25">
      <c r="A1797" s="25" t="s">
        <v>163</v>
      </c>
      <c r="B1797" s="27" t="s">
        <v>35</v>
      </c>
      <c r="C1797" s="28">
        <v>-10434.41</v>
      </c>
      <c r="D1797" s="25" t="s">
        <v>22</v>
      </c>
    </row>
    <row r="1798" spans="1:4" x14ac:dyDescent="0.25">
      <c r="A1798" s="25" t="s">
        <v>164</v>
      </c>
      <c r="B1798" s="27" t="s">
        <v>35</v>
      </c>
      <c r="C1798" s="28">
        <v>-3356946.4</v>
      </c>
      <c r="D1798" s="25" t="s">
        <v>22</v>
      </c>
    </row>
    <row r="1799" spans="1:4" x14ac:dyDescent="0.25">
      <c r="A1799" s="25" t="s">
        <v>165</v>
      </c>
      <c r="B1799" s="27" t="s">
        <v>35</v>
      </c>
      <c r="C1799" s="28">
        <v>-3375124.73</v>
      </c>
      <c r="D1799" s="25" t="s">
        <v>22</v>
      </c>
    </row>
    <row r="1800" spans="1:4" x14ac:dyDescent="0.25">
      <c r="A1800" s="25" t="s">
        <v>165</v>
      </c>
      <c r="B1800" s="27" t="s">
        <v>35</v>
      </c>
      <c r="C1800" s="28">
        <v>-742717.42</v>
      </c>
      <c r="D1800" s="25" t="s">
        <v>22</v>
      </c>
    </row>
    <row r="1801" spans="1:4" x14ac:dyDescent="0.25">
      <c r="A1801" s="25" t="s">
        <v>165</v>
      </c>
      <c r="B1801" s="27" t="s">
        <v>35</v>
      </c>
      <c r="C1801" s="28">
        <v>-163529.95000000001</v>
      </c>
      <c r="D1801" s="25" t="s">
        <v>22</v>
      </c>
    </row>
    <row r="1802" spans="1:4" x14ac:dyDescent="0.25">
      <c r="A1802" s="25" t="s">
        <v>165</v>
      </c>
      <c r="B1802" s="27" t="s">
        <v>35</v>
      </c>
      <c r="C1802" s="28">
        <v>-534142.28</v>
      </c>
      <c r="D1802" s="25" t="s">
        <v>22</v>
      </c>
    </row>
    <row r="1803" spans="1:4" x14ac:dyDescent="0.25">
      <c r="A1803" s="25" t="s">
        <v>165</v>
      </c>
      <c r="B1803" s="27" t="s">
        <v>35</v>
      </c>
      <c r="C1803" s="28">
        <v>-2413272.12</v>
      </c>
      <c r="D1803" s="25" t="s">
        <v>22</v>
      </c>
    </row>
    <row r="1804" spans="1:4" x14ac:dyDescent="0.25">
      <c r="A1804" s="25" t="s">
        <v>165</v>
      </c>
      <c r="B1804" s="27" t="s">
        <v>35</v>
      </c>
      <c r="C1804" s="28">
        <v>-321928.51</v>
      </c>
      <c r="D1804" s="25" t="s">
        <v>22</v>
      </c>
    </row>
    <row r="1805" spans="1:4" x14ac:dyDescent="0.25">
      <c r="A1805" s="25" t="s">
        <v>166</v>
      </c>
      <c r="B1805" s="27" t="s">
        <v>35</v>
      </c>
      <c r="C1805" s="28">
        <v>-4425.5200000000004</v>
      </c>
      <c r="D1805" s="25" t="s">
        <v>22</v>
      </c>
    </row>
    <row r="1806" spans="1:4" x14ac:dyDescent="0.25">
      <c r="A1806" s="25" t="s">
        <v>166</v>
      </c>
      <c r="B1806" s="27" t="s">
        <v>35</v>
      </c>
      <c r="C1806" s="28">
        <v>-4150.78</v>
      </c>
      <c r="D1806" s="25" t="s">
        <v>22</v>
      </c>
    </row>
    <row r="1807" spans="1:4" x14ac:dyDescent="0.25">
      <c r="A1807" s="25" t="s">
        <v>166</v>
      </c>
      <c r="B1807" s="27" t="s">
        <v>35</v>
      </c>
      <c r="C1807" s="28">
        <v>-217.1</v>
      </c>
      <c r="D1807" s="25" t="s">
        <v>22</v>
      </c>
    </row>
    <row r="1808" spans="1:4" x14ac:dyDescent="0.25">
      <c r="A1808" s="25" t="s">
        <v>166</v>
      </c>
      <c r="B1808" s="27" t="s">
        <v>35</v>
      </c>
      <c r="C1808" s="28">
        <v>-50675.29</v>
      </c>
      <c r="D1808" s="25" t="s">
        <v>22</v>
      </c>
    </row>
    <row r="1809" spans="1:4" x14ac:dyDescent="0.25">
      <c r="A1809" s="25" t="s">
        <v>166</v>
      </c>
      <c r="B1809" s="27" t="s">
        <v>35</v>
      </c>
      <c r="C1809" s="28">
        <v>-328.94</v>
      </c>
      <c r="D1809" s="25" t="s">
        <v>22</v>
      </c>
    </row>
    <row r="1810" spans="1:4" x14ac:dyDescent="0.25">
      <c r="A1810" s="25" t="s">
        <v>166</v>
      </c>
      <c r="B1810" s="27" t="s">
        <v>35</v>
      </c>
      <c r="C1810" s="28">
        <v>-420.46</v>
      </c>
      <c r="D1810" s="25" t="s">
        <v>22</v>
      </c>
    </row>
    <row r="1811" spans="1:4" x14ac:dyDescent="0.25">
      <c r="A1811" s="25" t="s">
        <v>166</v>
      </c>
      <c r="B1811" s="27" t="s">
        <v>35</v>
      </c>
      <c r="C1811" s="28">
        <v>-1614.94</v>
      </c>
      <c r="D1811" s="25" t="s">
        <v>22</v>
      </c>
    </row>
    <row r="1812" spans="1:4" x14ac:dyDescent="0.25">
      <c r="A1812" s="25" t="s">
        <v>166</v>
      </c>
      <c r="B1812" s="27" t="s">
        <v>35</v>
      </c>
      <c r="C1812" s="28">
        <v>-370.76</v>
      </c>
      <c r="D1812" s="25" t="s">
        <v>22</v>
      </c>
    </row>
    <row r="1813" spans="1:4" x14ac:dyDescent="0.25">
      <c r="A1813" s="25" t="s">
        <v>167</v>
      </c>
      <c r="B1813" s="27" t="s">
        <v>35</v>
      </c>
      <c r="C1813" s="28">
        <v>-186461.39</v>
      </c>
      <c r="D1813" s="25" t="s">
        <v>22</v>
      </c>
    </row>
    <row r="1814" spans="1:4" x14ac:dyDescent="0.25">
      <c r="A1814" s="25" t="s">
        <v>167</v>
      </c>
      <c r="B1814" s="27" t="s">
        <v>35</v>
      </c>
      <c r="C1814" s="28">
        <v>-60978.720000000001</v>
      </c>
      <c r="D1814" s="25" t="s">
        <v>22</v>
      </c>
    </row>
    <row r="1815" spans="1:4" x14ac:dyDescent="0.25">
      <c r="A1815" s="25" t="s">
        <v>167</v>
      </c>
      <c r="B1815" s="27" t="s">
        <v>35</v>
      </c>
      <c r="C1815" s="28">
        <v>-282626.52</v>
      </c>
      <c r="D1815" s="25" t="s">
        <v>22</v>
      </c>
    </row>
    <row r="1816" spans="1:4" x14ac:dyDescent="0.25">
      <c r="A1816" s="25" t="s">
        <v>167</v>
      </c>
      <c r="B1816" s="27" t="s">
        <v>35</v>
      </c>
      <c r="C1816" s="28">
        <v>-13794</v>
      </c>
      <c r="D1816" s="25" t="s">
        <v>22</v>
      </c>
    </row>
    <row r="1817" spans="1:4" x14ac:dyDescent="0.25">
      <c r="A1817" s="25" t="s">
        <v>167</v>
      </c>
      <c r="B1817" s="27" t="s">
        <v>35</v>
      </c>
      <c r="C1817" s="28">
        <v>-206989.9</v>
      </c>
      <c r="D1817" s="25" t="s">
        <v>22</v>
      </c>
    </row>
    <row r="1818" spans="1:4" x14ac:dyDescent="0.25">
      <c r="A1818" s="25" t="s">
        <v>167</v>
      </c>
      <c r="B1818" s="27" t="s">
        <v>35</v>
      </c>
      <c r="C1818" s="28">
        <v>-247.12</v>
      </c>
      <c r="D1818" s="25" t="s">
        <v>22</v>
      </c>
    </row>
    <row r="1819" spans="1:4" x14ac:dyDescent="0.25">
      <c r="A1819" s="25" t="s">
        <v>168</v>
      </c>
      <c r="B1819" s="27" t="s">
        <v>35</v>
      </c>
      <c r="C1819" s="28">
        <v>-54877.97</v>
      </c>
      <c r="D1819" s="25" t="s">
        <v>22</v>
      </c>
    </row>
    <row r="1820" spans="1:4" x14ac:dyDescent="0.25">
      <c r="A1820" s="25" t="s">
        <v>168</v>
      </c>
      <c r="B1820" s="27" t="s">
        <v>35</v>
      </c>
      <c r="C1820" s="28">
        <v>-67374.98</v>
      </c>
      <c r="D1820" s="25" t="s">
        <v>22</v>
      </c>
    </row>
    <row r="1821" spans="1:4" x14ac:dyDescent="0.25">
      <c r="A1821" s="25" t="s">
        <v>168</v>
      </c>
      <c r="B1821" s="27" t="s">
        <v>35</v>
      </c>
      <c r="C1821" s="28">
        <v>-435.3</v>
      </c>
      <c r="D1821" s="25" t="s">
        <v>22</v>
      </c>
    </row>
    <row r="1822" spans="1:4" x14ac:dyDescent="0.25">
      <c r="A1822" s="25" t="s">
        <v>168</v>
      </c>
      <c r="B1822" s="27" t="s">
        <v>35</v>
      </c>
      <c r="C1822" s="28">
        <v>-205.8</v>
      </c>
      <c r="D1822" s="25" t="s">
        <v>22</v>
      </c>
    </row>
    <row r="1823" spans="1:4" x14ac:dyDescent="0.25">
      <c r="A1823" s="25" t="s">
        <v>168</v>
      </c>
      <c r="B1823" s="27" t="s">
        <v>35</v>
      </c>
      <c r="C1823" s="28">
        <v>-12413.79</v>
      </c>
      <c r="D1823" s="25" t="s">
        <v>22</v>
      </c>
    </row>
    <row r="1824" spans="1:4" x14ac:dyDescent="0.25">
      <c r="A1824" s="25" t="s">
        <v>168</v>
      </c>
      <c r="B1824" s="27" t="s">
        <v>35</v>
      </c>
      <c r="C1824" s="28">
        <v>-1495.61</v>
      </c>
      <c r="D1824" s="25" t="s">
        <v>22</v>
      </c>
    </row>
    <row r="1825" spans="1:4" x14ac:dyDescent="0.25">
      <c r="A1825" s="25" t="s">
        <v>169</v>
      </c>
      <c r="B1825" s="27" t="s">
        <v>35</v>
      </c>
      <c r="C1825" s="28">
        <v>-15213.7</v>
      </c>
      <c r="D1825" s="25" t="s">
        <v>22</v>
      </c>
    </row>
    <row r="1826" spans="1:4" x14ac:dyDescent="0.25">
      <c r="A1826" s="25" t="s">
        <v>169</v>
      </c>
      <c r="B1826" s="27" t="s">
        <v>35</v>
      </c>
      <c r="C1826" s="28">
        <v>-18989.849999999999</v>
      </c>
      <c r="D1826" s="25" t="s">
        <v>22</v>
      </c>
    </row>
    <row r="1827" spans="1:4" x14ac:dyDescent="0.25">
      <c r="A1827" s="25" t="s">
        <v>170</v>
      </c>
      <c r="B1827" s="27" t="s">
        <v>35</v>
      </c>
      <c r="C1827" s="28">
        <v>-14583.43</v>
      </c>
      <c r="D1827" s="25" t="s">
        <v>22</v>
      </c>
    </row>
    <row r="1828" spans="1:4" x14ac:dyDescent="0.25">
      <c r="A1828" s="25" t="s">
        <v>170</v>
      </c>
      <c r="B1828" s="27" t="s">
        <v>35</v>
      </c>
      <c r="C1828" s="28">
        <v>-133707.38</v>
      </c>
      <c r="D1828" s="25" t="s">
        <v>22</v>
      </c>
    </row>
    <row r="1829" spans="1:4" x14ac:dyDescent="0.25">
      <c r="A1829" s="25" t="s">
        <v>170</v>
      </c>
      <c r="B1829" s="27" t="s">
        <v>35</v>
      </c>
      <c r="C1829" s="28">
        <v>-39048.61</v>
      </c>
      <c r="D1829" s="25" t="s">
        <v>22</v>
      </c>
    </row>
    <row r="1830" spans="1:4" x14ac:dyDescent="0.25">
      <c r="A1830" s="25" t="s">
        <v>171</v>
      </c>
      <c r="B1830" s="27" t="s">
        <v>35</v>
      </c>
      <c r="C1830" s="28">
        <v>-53393.46</v>
      </c>
      <c r="D1830" s="25" t="s">
        <v>22</v>
      </c>
    </row>
    <row r="1831" spans="1:4" x14ac:dyDescent="0.25">
      <c r="A1831" s="25" t="s">
        <v>172</v>
      </c>
      <c r="B1831" s="27" t="s">
        <v>35</v>
      </c>
      <c r="C1831" s="28">
        <v>0.01</v>
      </c>
      <c r="D1831" s="25" t="s">
        <v>22</v>
      </c>
    </row>
    <row r="1832" spans="1:4" x14ac:dyDescent="0.25">
      <c r="A1832" s="25" t="s">
        <v>172</v>
      </c>
      <c r="B1832" s="27" t="s">
        <v>35</v>
      </c>
      <c r="C1832" s="28">
        <v>-241.5</v>
      </c>
      <c r="D1832" s="25" t="s">
        <v>22</v>
      </c>
    </row>
    <row r="1833" spans="1:4" x14ac:dyDescent="0.25">
      <c r="A1833" s="25" t="s">
        <v>173</v>
      </c>
      <c r="B1833" s="27" t="s">
        <v>25</v>
      </c>
      <c r="C1833" s="28">
        <v>-102350.64</v>
      </c>
      <c r="D1833" s="25" t="s">
        <v>22</v>
      </c>
    </row>
    <row r="1834" spans="1:4" x14ac:dyDescent="0.25">
      <c r="A1834" s="25" t="s">
        <v>173</v>
      </c>
      <c r="B1834" s="27" t="s">
        <v>25</v>
      </c>
      <c r="C1834" s="28">
        <v>-278617.57</v>
      </c>
      <c r="D1834" s="25" t="s">
        <v>22</v>
      </c>
    </row>
    <row r="1835" spans="1:4" x14ac:dyDescent="0.25">
      <c r="A1835" s="25" t="s">
        <v>173</v>
      </c>
      <c r="B1835" s="27" t="s">
        <v>25</v>
      </c>
      <c r="C1835" s="28">
        <v>-600</v>
      </c>
      <c r="D1835" s="25" t="s">
        <v>22</v>
      </c>
    </row>
    <row r="1836" spans="1:4" x14ac:dyDescent="0.25">
      <c r="A1836" s="25" t="s">
        <v>173</v>
      </c>
      <c r="B1836" s="27" t="s">
        <v>25</v>
      </c>
      <c r="C1836" s="28">
        <v>-33958.199999999997</v>
      </c>
      <c r="D1836" s="25" t="s">
        <v>22</v>
      </c>
    </row>
    <row r="1837" spans="1:4" x14ac:dyDescent="0.25">
      <c r="A1837" s="25" t="s">
        <v>173</v>
      </c>
      <c r="B1837" s="27" t="s">
        <v>25</v>
      </c>
      <c r="C1837" s="28">
        <v>-500</v>
      </c>
      <c r="D1837" s="25" t="s">
        <v>22</v>
      </c>
    </row>
    <row r="1838" spans="1:4" x14ac:dyDescent="0.25">
      <c r="A1838" s="25" t="s">
        <v>173</v>
      </c>
      <c r="B1838" s="27" t="s">
        <v>25</v>
      </c>
      <c r="C1838" s="28">
        <v>-7700</v>
      </c>
      <c r="D1838" s="25" t="s">
        <v>22</v>
      </c>
    </row>
    <row r="1839" spans="1:4" x14ac:dyDescent="0.25">
      <c r="A1839" s="25" t="s">
        <v>173</v>
      </c>
      <c r="B1839" s="27" t="s">
        <v>25</v>
      </c>
      <c r="C1839" s="28">
        <v>-1000</v>
      </c>
      <c r="D1839" s="25" t="s">
        <v>22</v>
      </c>
    </row>
    <row r="1840" spans="1:4" x14ac:dyDescent="0.25">
      <c r="A1840" s="25" t="s">
        <v>174</v>
      </c>
      <c r="B1840" s="27" t="s">
        <v>35</v>
      </c>
      <c r="C1840" s="28">
        <v>-38.9</v>
      </c>
      <c r="D1840" s="25" t="s">
        <v>22</v>
      </c>
    </row>
    <row r="1841" spans="1:4" x14ac:dyDescent="0.25">
      <c r="A1841" s="25" t="s">
        <v>175</v>
      </c>
      <c r="B1841" s="27" t="s">
        <v>35</v>
      </c>
      <c r="C1841" s="28">
        <v>-384664.42</v>
      </c>
      <c r="D1841" s="25" t="s">
        <v>22</v>
      </c>
    </row>
    <row r="1842" spans="1:4" x14ac:dyDescent="0.25">
      <c r="A1842" s="25" t="s">
        <v>175</v>
      </c>
      <c r="B1842" s="27" t="s">
        <v>35</v>
      </c>
      <c r="C1842" s="28">
        <v>-26760.04</v>
      </c>
      <c r="D1842" s="25" t="s">
        <v>22</v>
      </c>
    </row>
    <row r="1843" spans="1:4" x14ac:dyDescent="0.25">
      <c r="A1843" s="25" t="s">
        <v>175</v>
      </c>
      <c r="B1843" s="27" t="s">
        <v>35</v>
      </c>
      <c r="C1843" s="28">
        <v>-191289.02</v>
      </c>
      <c r="D1843" s="25" t="s">
        <v>22</v>
      </c>
    </row>
    <row r="1844" spans="1:4" x14ac:dyDescent="0.25">
      <c r="A1844" s="25" t="s">
        <v>175</v>
      </c>
      <c r="B1844" s="27" t="s">
        <v>35</v>
      </c>
      <c r="C1844" s="28">
        <v>-2173.0700000000002</v>
      </c>
      <c r="D1844" s="25" t="s">
        <v>22</v>
      </c>
    </row>
    <row r="1845" spans="1:4" x14ac:dyDescent="0.25">
      <c r="A1845" s="25" t="s">
        <v>175</v>
      </c>
      <c r="B1845" s="27" t="s">
        <v>35</v>
      </c>
      <c r="C1845" s="28">
        <v>-52015.199999999997</v>
      </c>
      <c r="D1845" s="25" t="s">
        <v>22</v>
      </c>
    </row>
    <row r="1846" spans="1:4" x14ac:dyDescent="0.25">
      <c r="A1846" s="25" t="s">
        <v>175</v>
      </c>
      <c r="B1846" s="27" t="s">
        <v>35</v>
      </c>
      <c r="C1846" s="28">
        <v>-165044.04999999999</v>
      </c>
      <c r="D1846" s="25" t="s">
        <v>22</v>
      </c>
    </row>
    <row r="1847" spans="1:4" x14ac:dyDescent="0.25">
      <c r="A1847" s="25" t="s">
        <v>175</v>
      </c>
      <c r="B1847" s="27" t="s">
        <v>35</v>
      </c>
      <c r="C1847" s="28">
        <v>-595.20000000000005</v>
      </c>
      <c r="D1847" s="25" t="s">
        <v>22</v>
      </c>
    </row>
    <row r="1848" spans="1:4" x14ac:dyDescent="0.25">
      <c r="A1848" s="25" t="s">
        <v>176</v>
      </c>
      <c r="B1848" s="27" t="s">
        <v>8</v>
      </c>
      <c r="C1848" s="28">
        <v>-24000</v>
      </c>
      <c r="D1848" s="25" t="s">
        <v>22</v>
      </c>
    </row>
    <row r="1849" spans="1:4" x14ac:dyDescent="0.25">
      <c r="A1849" s="25" t="s">
        <v>176</v>
      </c>
      <c r="B1849" s="27" t="s">
        <v>8</v>
      </c>
      <c r="C1849" s="28">
        <v>-10.72</v>
      </c>
      <c r="D1849" s="25" t="s">
        <v>22</v>
      </c>
    </row>
    <row r="1850" spans="1:4" x14ac:dyDescent="0.25">
      <c r="A1850" s="25" t="s">
        <v>177</v>
      </c>
      <c r="B1850" s="27" t="s">
        <v>8</v>
      </c>
      <c r="C1850" s="28">
        <v>20</v>
      </c>
      <c r="D1850" s="25" t="s">
        <v>22</v>
      </c>
    </row>
    <row r="1851" spans="1:4" x14ac:dyDescent="0.25">
      <c r="A1851" s="25" t="s">
        <v>177</v>
      </c>
      <c r="B1851" s="27" t="s">
        <v>8</v>
      </c>
      <c r="C1851" s="28">
        <v>-10525</v>
      </c>
      <c r="D1851" s="25" t="s">
        <v>22</v>
      </c>
    </row>
    <row r="1852" spans="1:4" x14ac:dyDescent="0.25">
      <c r="A1852" s="25" t="s">
        <v>178</v>
      </c>
      <c r="B1852" s="27" t="s">
        <v>36</v>
      </c>
      <c r="C1852" s="28">
        <v>-19347318.489999998</v>
      </c>
      <c r="D1852" s="25" t="s">
        <v>22</v>
      </c>
    </row>
    <row r="1853" spans="1:4" x14ac:dyDescent="0.25">
      <c r="A1853" s="25" t="s">
        <v>179</v>
      </c>
      <c r="B1853" s="27" t="s">
        <v>36</v>
      </c>
      <c r="C1853" s="28">
        <v>-2475660.41</v>
      </c>
      <c r="D1853" s="25" t="s">
        <v>22</v>
      </c>
    </row>
    <row r="1854" spans="1:4" x14ac:dyDescent="0.25">
      <c r="A1854" s="25" t="s">
        <v>180</v>
      </c>
      <c r="B1854" s="27" t="s">
        <v>8</v>
      </c>
      <c r="C1854" s="28">
        <v>-1846295.38</v>
      </c>
      <c r="D1854" s="25" t="s">
        <v>22</v>
      </c>
    </row>
    <row r="1855" spans="1:4" x14ac:dyDescent="0.25">
      <c r="A1855" s="25" t="s">
        <v>180</v>
      </c>
      <c r="B1855" s="27" t="s">
        <v>8</v>
      </c>
      <c r="C1855" s="28">
        <v>-531.74</v>
      </c>
      <c r="D1855" s="25" t="s">
        <v>22</v>
      </c>
    </row>
    <row r="1856" spans="1:4" x14ac:dyDescent="0.25">
      <c r="A1856" s="25" t="s">
        <v>180</v>
      </c>
      <c r="B1856" s="27" t="s">
        <v>8</v>
      </c>
      <c r="C1856" s="28">
        <v>-31402</v>
      </c>
      <c r="D1856" s="25" t="s">
        <v>22</v>
      </c>
    </row>
    <row r="1857" spans="1:4" x14ac:dyDescent="0.25">
      <c r="A1857" s="25" t="s">
        <v>181</v>
      </c>
      <c r="B1857" s="27" t="s">
        <v>36</v>
      </c>
      <c r="C1857" s="28">
        <v>-7842781.3499999996</v>
      </c>
      <c r="D1857" s="25" t="s">
        <v>22</v>
      </c>
    </row>
    <row r="1858" spans="1:4" x14ac:dyDescent="0.25">
      <c r="A1858" s="25" t="s">
        <v>182</v>
      </c>
      <c r="B1858" s="27" t="s">
        <v>36</v>
      </c>
      <c r="C1858" s="28">
        <v>-31266576.390000001</v>
      </c>
      <c r="D1858" s="25" t="s">
        <v>22</v>
      </c>
    </row>
    <row r="1859" spans="1:4" x14ac:dyDescent="0.25">
      <c r="A1859" s="25" t="s">
        <v>183</v>
      </c>
      <c r="B1859" s="27" t="s">
        <v>36</v>
      </c>
      <c r="C1859" s="28">
        <v>-33177210.870000001</v>
      </c>
      <c r="D1859" s="25" t="s">
        <v>22</v>
      </c>
    </row>
    <row r="1860" spans="1:4" x14ac:dyDescent="0.25">
      <c r="A1860" s="25" t="s">
        <v>184</v>
      </c>
      <c r="B1860" s="27" t="s">
        <v>36</v>
      </c>
      <c r="C1860" s="28">
        <v>-6144058.7000000002</v>
      </c>
      <c r="D1860" s="25" t="s">
        <v>22</v>
      </c>
    </row>
    <row r="1861" spans="1:4" x14ac:dyDescent="0.25">
      <c r="A1861" s="25" t="s">
        <v>185</v>
      </c>
      <c r="B1861" s="27" t="s">
        <v>24</v>
      </c>
      <c r="C1861" s="28">
        <v>-103220.31</v>
      </c>
      <c r="D1861" s="25" t="s">
        <v>22</v>
      </c>
    </row>
    <row r="1862" spans="1:4" x14ac:dyDescent="0.25">
      <c r="A1862" s="25" t="s">
        <v>185</v>
      </c>
      <c r="B1862" s="27" t="s">
        <v>24</v>
      </c>
      <c r="C1862" s="28">
        <v>-44901.120000000003</v>
      </c>
      <c r="D1862" s="25" t="s">
        <v>22</v>
      </c>
    </row>
    <row r="1863" spans="1:4" x14ac:dyDescent="0.25">
      <c r="A1863" s="25" t="s">
        <v>185</v>
      </c>
      <c r="B1863" s="27" t="s">
        <v>24</v>
      </c>
      <c r="C1863" s="28">
        <v>-7571.6</v>
      </c>
      <c r="D1863" s="25" t="s">
        <v>22</v>
      </c>
    </row>
    <row r="1864" spans="1:4" x14ac:dyDescent="0.25">
      <c r="A1864" s="25" t="s">
        <v>185</v>
      </c>
      <c r="B1864" s="27" t="s">
        <v>24</v>
      </c>
      <c r="C1864" s="28">
        <v>-7129.93</v>
      </c>
      <c r="D1864" s="25" t="s">
        <v>22</v>
      </c>
    </row>
    <row r="1865" spans="1:4" x14ac:dyDescent="0.25">
      <c r="A1865" s="25" t="s">
        <v>185</v>
      </c>
      <c r="B1865" s="27" t="s">
        <v>24</v>
      </c>
      <c r="C1865" s="28">
        <v>-23247.360000000001</v>
      </c>
      <c r="D1865" s="25" t="s">
        <v>22</v>
      </c>
    </row>
    <row r="1866" spans="1:4" x14ac:dyDescent="0.25">
      <c r="A1866" s="25" t="s">
        <v>185</v>
      </c>
      <c r="B1866" s="27" t="s">
        <v>24</v>
      </c>
      <c r="C1866" s="28">
        <v>-819317.11</v>
      </c>
      <c r="D1866" s="25" t="s">
        <v>22</v>
      </c>
    </row>
    <row r="1867" spans="1:4" x14ac:dyDescent="0.25">
      <c r="A1867" s="25" t="s">
        <v>185</v>
      </c>
      <c r="B1867" s="27" t="s">
        <v>24</v>
      </c>
      <c r="C1867" s="28">
        <v>-149568.29</v>
      </c>
      <c r="D1867" s="25" t="s">
        <v>22</v>
      </c>
    </row>
    <row r="1868" spans="1:4" x14ac:dyDescent="0.25">
      <c r="A1868" s="25" t="s">
        <v>186</v>
      </c>
      <c r="B1868" s="27" t="s">
        <v>8</v>
      </c>
      <c r="C1868" s="28">
        <v>4812.75</v>
      </c>
      <c r="D1868" s="25" t="s">
        <v>22</v>
      </c>
    </row>
    <row r="1869" spans="1:4" x14ac:dyDescent="0.25">
      <c r="A1869" s="25" t="s">
        <v>187</v>
      </c>
      <c r="B1869" s="27" t="s">
        <v>8</v>
      </c>
      <c r="C1869" s="28">
        <v>-118796.97</v>
      </c>
      <c r="D1869" s="25" t="s">
        <v>22</v>
      </c>
    </row>
    <row r="1870" spans="1:4" x14ac:dyDescent="0.25">
      <c r="A1870" s="25" t="s">
        <v>187</v>
      </c>
      <c r="B1870" s="27" t="s">
        <v>8</v>
      </c>
      <c r="C1870" s="28">
        <v>-14703957.57</v>
      </c>
      <c r="D1870" s="25" t="s">
        <v>22</v>
      </c>
    </row>
    <row r="1871" spans="1:4" x14ac:dyDescent="0.25">
      <c r="A1871" s="25" t="s">
        <v>187</v>
      </c>
      <c r="B1871" s="27" t="s">
        <v>8</v>
      </c>
      <c r="C1871" s="28">
        <v>-248806.15</v>
      </c>
      <c r="D1871" s="25" t="s">
        <v>22</v>
      </c>
    </row>
    <row r="1872" spans="1:4" x14ac:dyDescent="0.25">
      <c r="A1872" s="25" t="s">
        <v>187</v>
      </c>
      <c r="B1872" s="27" t="s">
        <v>8</v>
      </c>
      <c r="C1872" s="28">
        <v>163701.98000000001</v>
      </c>
      <c r="D1872" s="25" t="s">
        <v>22</v>
      </c>
    </row>
    <row r="1873" spans="1:4" x14ac:dyDescent="0.25">
      <c r="A1873" s="25" t="s">
        <v>187</v>
      </c>
      <c r="B1873" s="27" t="s">
        <v>8</v>
      </c>
      <c r="C1873" s="28">
        <v>-634540.57999999996</v>
      </c>
      <c r="D1873" s="25" t="s">
        <v>22</v>
      </c>
    </row>
    <row r="1874" spans="1:4" x14ac:dyDescent="0.25">
      <c r="A1874" s="25" t="s">
        <v>187</v>
      </c>
      <c r="B1874" s="27" t="s">
        <v>8</v>
      </c>
      <c r="C1874" s="28">
        <v>1700000</v>
      </c>
      <c r="D1874" s="25" t="s">
        <v>22</v>
      </c>
    </row>
    <row r="1875" spans="1:4" x14ac:dyDescent="0.25">
      <c r="A1875" s="25" t="s">
        <v>188</v>
      </c>
      <c r="B1875" s="27" t="s">
        <v>8</v>
      </c>
      <c r="C1875" s="28">
        <v>1053952.72</v>
      </c>
      <c r="D1875" s="25" t="s">
        <v>22</v>
      </c>
    </row>
    <row r="1876" spans="1:4" x14ac:dyDescent="0.25">
      <c r="A1876" s="25" t="s">
        <v>189</v>
      </c>
      <c r="B1876" s="27" t="s">
        <v>8</v>
      </c>
      <c r="C1876" s="28">
        <v>344100</v>
      </c>
      <c r="D1876" s="25" t="s">
        <v>22</v>
      </c>
    </row>
    <row r="1877" spans="1:4" x14ac:dyDescent="0.25">
      <c r="A1877" s="25" t="s">
        <v>190</v>
      </c>
      <c r="B1877" s="27" t="s">
        <v>8</v>
      </c>
      <c r="C1877" s="28">
        <v>-6793494.6500000004</v>
      </c>
      <c r="D1877" s="25" t="s">
        <v>22</v>
      </c>
    </row>
    <row r="1878" spans="1:4" x14ac:dyDescent="0.25">
      <c r="A1878" s="25" t="s">
        <v>191</v>
      </c>
      <c r="B1878" s="27" t="s">
        <v>23</v>
      </c>
      <c r="C1878" s="28">
        <v>-99.97</v>
      </c>
      <c r="D1878" s="25" t="s">
        <v>22</v>
      </c>
    </row>
    <row r="1879" spans="1:4" x14ac:dyDescent="0.25">
      <c r="A1879" s="25" t="s">
        <v>192</v>
      </c>
      <c r="B1879" s="27" t="s">
        <v>8</v>
      </c>
      <c r="C1879" s="28">
        <v>-77587.08</v>
      </c>
      <c r="D1879" s="25" t="s">
        <v>22</v>
      </c>
    </row>
    <row r="1880" spans="1:4" x14ac:dyDescent="0.25">
      <c r="A1880" s="25" t="s">
        <v>192</v>
      </c>
      <c r="B1880" s="27" t="s">
        <v>8</v>
      </c>
      <c r="C1880" s="28">
        <v>-62390.76</v>
      </c>
      <c r="D1880" s="25" t="s">
        <v>22</v>
      </c>
    </row>
    <row r="1881" spans="1:4" x14ac:dyDescent="0.25">
      <c r="A1881" s="25" t="s">
        <v>192</v>
      </c>
      <c r="B1881" s="27" t="s">
        <v>8</v>
      </c>
      <c r="C1881" s="28">
        <v>-57744.99</v>
      </c>
      <c r="D1881" s="25" t="s">
        <v>22</v>
      </c>
    </row>
    <row r="1882" spans="1:4" x14ac:dyDescent="0.25">
      <c r="A1882" s="25" t="s">
        <v>192</v>
      </c>
      <c r="B1882" s="27" t="s">
        <v>8</v>
      </c>
      <c r="C1882" s="28">
        <v>-19893.98</v>
      </c>
      <c r="D1882" s="25" t="s">
        <v>22</v>
      </c>
    </row>
    <row r="1883" spans="1:4" x14ac:dyDescent="0.25">
      <c r="A1883" s="25" t="s">
        <v>193</v>
      </c>
      <c r="B1883" s="27" t="s">
        <v>8</v>
      </c>
      <c r="C1883" s="28">
        <v>-215170.72</v>
      </c>
      <c r="D1883" s="25" t="s">
        <v>22</v>
      </c>
    </row>
    <row r="1884" spans="1:4" x14ac:dyDescent="0.25">
      <c r="A1884" s="25" t="s">
        <v>194</v>
      </c>
      <c r="B1884" s="27" t="s">
        <v>36</v>
      </c>
      <c r="C1884" s="28">
        <v>-2911023.04</v>
      </c>
      <c r="D1884" s="25" t="s">
        <v>22</v>
      </c>
    </row>
    <row r="1885" spans="1:4" x14ac:dyDescent="0.25">
      <c r="A1885" s="25" t="s">
        <v>195</v>
      </c>
      <c r="B1885" s="27" t="s">
        <v>8</v>
      </c>
      <c r="C1885" s="28">
        <v>-187291.61</v>
      </c>
      <c r="D1885" s="25" t="s">
        <v>22</v>
      </c>
    </row>
    <row r="1886" spans="1:4" x14ac:dyDescent="0.25">
      <c r="A1886" s="25" t="s">
        <v>196</v>
      </c>
      <c r="B1886" s="27" t="s">
        <v>8</v>
      </c>
      <c r="C1886" s="28">
        <v>734455.56</v>
      </c>
      <c r="D1886" s="25" t="s">
        <v>22</v>
      </c>
    </row>
    <row r="1887" spans="1:4" x14ac:dyDescent="0.25">
      <c r="A1887" s="25" t="s">
        <v>197</v>
      </c>
      <c r="B1887" s="27" t="s">
        <v>8</v>
      </c>
      <c r="C1887" s="28">
        <v>-1017289.75</v>
      </c>
      <c r="D1887" s="25" t="s">
        <v>22</v>
      </c>
    </row>
    <row r="1888" spans="1:4" x14ac:dyDescent="0.25">
      <c r="A1888" s="25" t="s">
        <v>198</v>
      </c>
      <c r="B1888" s="27" t="s">
        <v>36</v>
      </c>
      <c r="C1888" s="28">
        <v>-4570613.75</v>
      </c>
      <c r="D1888" s="25" t="s">
        <v>22</v>
      </c>
    </row>
    <row r="1889" spans="1:4" x14ac:dyDescent="0.25">
      <c r="A1889" s="25" t="s">
        <v>199</v>
      </c>
      <c r="B1889" s="27" t="s">
        <v>36</v>
      </c>
      <c r="C1889" s="28">
        <v>-422800.19</v>
      </c>
      <c r="D1889" s="25" t="s">
        <v>22</v>
      </c>
    </row>
    <row r="1890" spans="1:4" x14ac:dyDescent="0.25">
      <c r="A1890" s="25" t="s">
        <v>200</v>
      </c>
      <c r="B1890" s="27" t="s">
        <v>36</v>
      </c>
      <c r="C1890" s="28">
        <v>-3110963.25</v>
      </c>
      <c r="D1890" s="25" t="s">
        <v>22</v>
      </c>
    </row>
    <row r="1891" spans="1:4" x14ac:dyDescent="0.25">
      <c r="A1891" s="25" t="s">
        <v>201</v>
      </c>
      <c r="B1891" s="27" t="s">
        <v>36</v>
      </c>
      <c r="C1891" s="28">
        <v>-1962607.59</v>
      </c>
      <c r="D1891" s="25" t="s">
        <v>22</v>
      </c>
    </row>
    <row r="1892" spans="1:4" x14ac:dyDescent="0.25">
      <c r="A1892" s="25" t="s">
        <v>202</v>
      </c>
      <c r="B1892" s="27" t="s">
        <v>36</v>
      </c>
      <c r="C1892" s="28">
        <v>-3046540.87</v>
      </c>
      <c r="D1892" s="25" t="s">
        <v>22</v>
      </c>
    </row>
    <row r="1893" spans="1:4" x14ac:dyDescent="0.25">
      <c r="A1893" s="25" t="s">
        <v>203</v>
      </c>
      <c r="B1893" s="27" t="s">
        <v>36</v>
      </c>
      <c r="C1893" s="28">
        <v>-4627832.2300000004</v>
      </c>
      <c r="D1893" s="25" t="s">
        <v>22</v>
      </c>
    </row>
    <row r="1894" spans="1:4" x14ac:dyDescent="0.25">
      <c r="A1894" s="25" t="s">
        <v>204</v>
      </c>
      <c r="B1894" s="27" t="s">
        <v>31</v>
      </c>
      <c r="C1894" s="28">
        <v>-3239918</v>
      </c>
      <c r="D1894" s="25" t="s">
        <v>22</v>
      </c>
    </row>
    <row r="1895" spans="1:4" x14ac:dyDescent="0.25">
      <c r="A1895" s="25" t="s">
        <v>205</v>
      </c>
      <c r="B1895" s="27" t="s">
        <v>8</v>
      </c>
      <c r="C1895" s="28">
        <v>-6946.38</v>
      </c>
      <c r="D1895" s="25" t="s">
        <v>22</v>
      </c>
    </row>
    <row r="1896" spans="1:4" x14ac:dyDescent="0.25">
      <c r="A1896" s="25" t="s">
        <v>206</v>
      </c>
      <c r="B1896" s="27" t="s">
        <v>36</v>
      </c>
      <c r="C1896" s="28">
        <v>-3575.05</v>
      </c>
      <c r="D1896" s="25" t="s">
        <v>22</v>
      </c>
    </row>
    <row r="1897" spans="1:4" x14ac:dyDescent="0.25">
      <c r="A1897" s="25" t="s">
        <v>207</v>
      </c>
      <c r="B1897" s="27" t="s">
        <v>36</v>
      </c>
      <c r="C1897" s="28">
        <v>-7155.54</v>
      </c>
      <c r="D1897" s="25" t="s">
        <v>22</v>
      </c>
    </row>
    <row r="1898" spans="1:4" x14ac:dyDescent="0.25">
      <c r="A1898" s="25" t="s">
        <v>208</v>
      </c>
      <c r="B1898" s="27" t="s">
        <v>29</v>
      </c>
      <c r="C1898" s="28">
        <v>-7824.32</v>
      </c>
      <c r="D1898" s="25" t="s">
        <v>22</v>
      </c>
    </row>
    <row r="1899" spans="1:4" x14ac:dyDescent="0.25">
      <c r="A1899" s="25" t="s">
        <v>209</v>
      </c>
      <c r="B1899" s="27" t="s">
        <v>29</v>
      </c>
      <c r="C1899" s="28">
        <v>-56807.199999999997</v>
      </c>
      <c r="D1899" s="25" t="s">
        <v>22</v>
      </c>
    </row>
    <row r="1900" spans="1:4" x14ac:dyDescent="0.25">
      <c r="A1900" s="25" t="s">
        <v>210</v>
      </c>
      <c r="B1900" s="27" t="s">
        <v>29</v>
      </c>
      <c r="C1900" s="28">
        <v>7139.07</v>
      </c>
      <c r="D1900" s="25" t="s">
        <v>22</v>
      </c>
    </row>
    <row r="1901" spans="1:4" x14ac:dyDescent="0.25">
      <c r="A1901" s="25" t="s">
        <v>211</v>
      </c>
      <c r="B1901" s="27" t="s">
        <v>29</v>
      </c>
      <c r="C1901" s="28">
        <v>-60991.040000000001</v>
      </c>
      <c r="D1901" s="25" t="s">
        <v>22</v>
      </c>
    </row>
    <row r="1902" spans="1:4" x14ac:dyDescent="0.25">
      <c r="A1902" s="25" t="s">
        <v>212</v>
      </c>
      <c r="B1902" s="27" t="s">
        <v>36</v>
      </c>
      <c r="C1902" s="28">
        <v>-167157.64000000001</v>
      </c>
      <c r="D1902" s="25" t="s">
        <v>22</v>
      </c>
    </row>
    <row r="1903" spans="1:4" x14ac:dyDescent="0.25">
      <c r="A1903" s="25" t="s">
        <v>213</v>
      </c>
      <c r="B1903" s="27" t="s">
        <v>36</v>
      </c>
      <c r="C1903" s="28">
        <v>-36159.120000000003</v>
      </c>
      <c r="D1903" s="25" t="s">
        <v>22</v>
      </c>
    </row>
    <row r="1904" spans="1:4" x14ac:dyDescent="0.25">
      <c r="A1904" s="25" t="s">
        <v>214</v>
      </c>
      <c r="B1904" s="27" t="s">
        <v>36</v>
      </c>
      <c r="C1904" s="28">
        <v>-744139.6</v>
      </c>
      <c r="D1904" s="25" t="s">
        <v>22</v>
      </c>
    </row>
    <row r="1905" spans="1:4" x14ac:dyDescent="0.25">
      <c r="A1905" s="25" t="s">
        <v>215</v>
      </c>
      <c r="B1905" s="27" t="s">
        <v>36</v>
      </c>
      <c r="C1905" s="28">
        <v>-534.13</v>
      </c>
      <c r="D1905" s="25" t="s">
        <v>22</v>
      </c>
    </row>
    <row r="1906" spans="1:4" x14ac:dyDescent="0.25">
      <c r="A1906" s="25" t="s">
        <v>216</v>
      </c>
      <c r="B1906" s="27" t="s">
        <v>36</v>
      </c>
      <c r="C1906" s="28">
        <v>534.13</v>
      </c>
      <c r="D1906" s="25" t="s">
        <v>22</v>
      </c>
    </row>
    <row r="1907" spans="1:4" x14ac:dyDescent="0.25">
      <c r="A1907" s="25" t="s">
        <v>217</v>
      </c>
      <c r="B1907" s="27" t="s">
        <v>36</v>
      </c>
      <c r="C1907" s="28">
        <v>-57669733</v>
      </c>
      <c r="D1907" s="25" t="s">
        <v>22</v>
      </c>
    </row>
    <row r="1908" spans="1:4" x14ac:dyDescent="0.25">
      <c r="A1908" s="25" t="s">
        <v>218</v>
      </c>
      <c r="B1908" s="27" t="s">
        <v>36</v>
      </c>
      <c r="C1908" s="28">
        <v>-10582.57</v>
      </c>
      <c r="D1908" s="25" t="s">
        <v>22</v>
      </c>
    </row>
    <row r="1909" spans="1:4" x14ac:dyDescent="0.25">
      <c r="A1909" s="25" t="s">
        <v>219</v>
      </c>
      <c r="B1909" s="27" t="s">
        <v>36</v>
      </c>
      <c r="C1909" s="28">
        <v>-7376436.5700000003</v>
      </c>
      <c r="D1909" s="25" t="s">
        <v>22</v>
      </c>
    </row>
    <row r="1910" spans="1:4" x14ac:dyDescent="0.25">
      <c r="A1910" s="25" t="s">
        <v>220</v>
      </c>
      <c r="B1910" s="27" t="s">
        <v>36</v>
      </c>
      <c r="C1910" s="28">
        <v>-226188.9</v>
      </c>
      <c r="D1910" s="25" t="s">
        <v>22</v>
      </c>
    </row>
    <row r="1911" spans="1:4" x14ac:dyDescent="0.25">
      <c r="A1911" s="25" t="s">
        <v>221</v>
      </c>
      <c r="B1911" s="27" t="s">
        <v>29</v>
      </c>
      <c r="C1911" s="28">
        <v>-22849082.82</v>
      </c>
      <c r="D1911" s="25" t="s">
        <v>22</v>
      </c>
    </row>
    <row r="1912" spans="1:4" x14ac:dyDescent="0.25">
      <c r="A1912" s="25" t="s">
        <v>222</v>
      </c>
      <c r="B1912" s="27" t="s">
        <v>29</v>
      </c>
      <c r="C1912" s="28">
        <v>-37322556.119999997</v>
      </c>
      <c r="D1912" s="25" t="s">
        <v>22</v>
      </c>
    </row>
    <row r="1913" spans="1:4" x14ac:dyDescent="0.25">
      <c r="A1913" s="25" t="s">
        <v>223</v>
      </c>
      <c r="B1913" s="27" t="s">
        <v>29</v>
      </c>
      <c r="C1913" s="28">
        <v>37322556.119999997</v>
      </c>
      <c r="D1913" s="25" t="s">
        <v>22</v>
      </c>
    </row>
    <row r="1914" spans="1:4" x14ac:dyDescent="0.25">
      <c r="A1914" s="25" t="s">
        <v>224</v>
      </c>
      <c r="B1914" s="27" t="s">
        <v>29</v>
      </c>
      <c r="C1914" s="28">
        <v>-2092851.05</v>
      </c>
      <c r="D1914" s="25" t="s">
        <v>22</v>
      </c>
    </row>
    <row r="1915" spans="1:4" x14ac:dyDescent="0.25">
      <c r="A1915" s="25" t="s">
        <v>225</v>
      </c>
      <c r="B1915" s="27" t="s">
        <v>29</v>
      </c>
      <c r="C1915" s="28">
        <v>-35096.75</v>
      </c>
      <c r="D1915" s="25" t="s">
        <v>22</v>
      </c>
    </row>
    <row r="1916" spans="1:4" x14ac:dyDescent="0.25">
      <c r="A1916" s="25" t="s">
        <v>226</v>
      </c>
      <c r="B1916" s="27" t="s">
        <v>8</v>
      </c>
      <c r="C1916" s="28">
        <v>-4075388.28</v>
      </c>
      <c r="D1916" s="25" t="s">
        <v>22</v>
      </c>
    </row>
    <row r="1917" spans="1:4" x14ac:dyDescent="0.25">
      <c r="A1917" s="25" t="s">
        <v>227</v>
      </c>
      <c r="B1917" s="27" t="s">
        <v>8</v>
      </c>
      <c r="C1917" s="28">
        <v>-16112.23</v>
      </c>
      <c r="D1917" s="25" t="s">
        <v>22</v>
      </c>
    </row>
    <row r="1918" spans="1:4" x14ac:dyDescent="0.25">
      <c r="A1918" s="25" t="s">
        <v>228</v>
      </c>
      <c r="B1918" s="27" t="s">
        <v>8</v>
      </c>
      <c r="C1918" s="28">
        <v>-15563147.4</v>
      </c>
      <c r="D1918" s="25" t="s">
        <v>22</v>
      </c>
    </row>
    <row r="1919" spans="1:4" x14ac:dyDescent="0.25">
      <c r="A1919" s="25" t="s">
        <v>229</v>
      </c>
      <c r="B1919" s="27" t="s">
        <v>8</v>
      </c>
      <c r="C1919" s="28">
        <v>15563147.4</v>
      </c>
      <c r="D1919" s="25" t="s">
        <v>22</v>
      </c>
    </row>
    <row r="1920" spans="1:4" x14ac:dyDescent="0.25">
      <c r="A1920" s="25" t="s">
        <v>230</v>
      </c>
      <c r="B1920" s="27" t="s">
        <v>8</v>
      </c>
      <c r="C1920" s="28">
        <v>-11912980.49</v>
      </c>
      <c r="D1920" s="25" t="s">
        <v>22</v>
      </c>
    </row>
    <row r="1921" spans="1:4" x14ac:dyDescent="0.25">
      <c r="A1921" s="25" t="s">
        <v>231</v>
      </c>
      <c r="B1921" s="27" t="s">
        <v>8</v>
      </c>
      <c r="C1921" s="28">
        <v>-71526.59</v>
      </c>
      <c r="D1921" s="25" t="s">
        <v>22</v>
      </c>
    </row>
    <row r="1922" spans="1:4" x14ac:dyDescent="0.25">
      <c r="A1922" s="25" t="s">
        <v>232</v>
      </c>
      <c r="B1922" s="27" t="s">
        <v>8</v>
      </c>
      <c r="C1922" s="28">
        <v>-1523663.62</v>
      </c>
      <c r="D1922" s="25" t="s">
        <v>22</v>
      </c>
    </row>
    <row r="1923" spans="1:4" x14ac:dyDescent="0.25">
      <c r="A1923" s="25" t="s">
        <v>233</v>
      </c>
      <c r="B1923" s="27" t="s">
        <v>8</v>
      </c>
      <c r="C1923" s="28">
        <v>-29262.76</v>
      </c>
      <c r="D1923" s="25" t="s">
        <v>22</v>
      </c>
    </row>
    <row r="1924" spans="1:4" x14ac:dyDescent="0.25">
      <c r="A1924" s="25" t="s">
        <v>234</v>
      </c>
      <c r="B1924" s="27" t="s">
        <v>8</v>
      </c>
      <c r="C1924" s="28">
        <v>-5908623</v>
      </c>
      <c r="D1924" s="25" t="s">
        <v>22</v>
      </c>
    </row>
    <row r="1925" spans="1:4" x14ac:dyDescent="0.25">
      <c r="A1925" s="25" t="s">
        <v>235</v>
      </c>
      <c r="B1925" s="27" t="s">
        <v>8</v>
      </c>
      <c r="C1925" s="28">
        <v>5908623</v>
      </c>
      <c r="D1925" s="25" t="s">
        <v>22</v>
      </c>
    </row>
    <row r="1926" spans="1:4" x14ac:dyDescent="0.25">
      <c r="A1926" s="25" t="s">
        <v>236</v>
      </c>
      <c r="B1926" s="27" t="s">
        <v>8</v>
      </c>
      <c r="C1926" s="28">
        <v>-1168859.51</v>
      </c>
      <c r="D1926" s="25" t="s">
        <v>22</v>
      </c>
    </row>
    <row r="1927" spans="1:4" x14ac:dyDescent="0.25">
      <c r="A1927" s="25" t="s">
        <v>237</v>
      </c>
      <c r="B1927" s="27" t="s">
        <v>8</v>
      </c>
      <c r="C1927" s="28">
        <v>-804405</v>
      </c>
      <c r="D1927" s="25" t="s">
        <v>22</v>
      </c>
    </row>
    <row r="1928" spans="1:4" x14ac:dyDescent="0.25">
      <c r="A1928" s="25" t="s">
        <v>237</v>
      </c>
      <c r="B1928" s="27" t="s">
        <v>8</v>
      </c>
      <c r="C1928" s="28">
        <v>299219.12</v>
      </c>
      <c r="D1928" s="25" t="s">
        <v>22</v>
      </c>
    </row>
    <row r="1929" spans="1:4" x14ac:dyDescent="0.25">
      <c r="A1929" s="25" t="s">
        <v>238</v>
      </c>
      <c r="B1929" s="27" t="s">
        <v>8</v>
      </c>
      <c r="C1929" s="28">
        <v>-6830423.7999999998</v>
      </c>
      <c r="D1929" s="25" t="s">
        <v>22</v>
      </c>
    </row>
    <row r="1930" spans="1:4" x14ac:dyDescent="0.25">
      <c r="A1930" s="25" t="s">
        <v>239</v>
      </c>
      <c r="B1930" s="27" t="s">
        <v>34</v>
      </c>
      <c r="C1930" s="28">
        <v>-4980</v>
      </c>
      <c r="D1930" s="25" t="s">
        <v>22</v>
      </c>
    </row>
    <row r="1931" spans="1:4" x14ac:dyDescent="0.25">
      <c r="A1931" s="25" t="s">
        <v>240</v>
      </c>
      <c r="B1931" s="27" t="s">
        <v>8</v>
      </c>
      <c r="C1931" s="28">
        <v>-888777.26</v>
      </c>
      <c r="D1931" s="25" t="s">
        <v>22</v>
      </c>
    </row>
    <row r="1932" spans="1:4" x14ac:dyDescent="0.25">
      <c r="A1932" s="25" t="s">
        <v>240</v>
      </c>
      <c r="B1932" s="27" t="s">
        <v>8</v>
      </c>
      <c r="C1932" s="28">
        <v>-110656.27</v>
      </c>
      <c r="D1932" s="25" t="s">
        <v>22</v>
      </c>
    </row>
    <row r="1933" spans="1:4" x14ac:dyDescent="0.25">
      <c r="A1933" s="25" t="s">
        <v>241</v>
      </c>
      <c r="B1933" s="27" t="s">
        <v>8</v>
      </c>
      <c r="C1933" s="28">
        <v>-530.91999999999996</v>
      </c>
      <c r="D1933" s="25" t="s">
        <v>22</v>
      </c>
    </row>
    <row r="1934" spans="1:4" x14ac:dyDescent="0.25">
      <c r="A1934" s="25" t="s">
        <v>241</v>
      </c>
      <c r="B1934" s="27" t="s">
        <v>8</v>
      </c>
      <c r="C1934" s="28">
        <v>-76707.960000000006</v>
      </c>
      <c r="D1934" s="25" t="s">
        <v>22</v>
      </c>
    </row>
    <row r="1935" spans="1:4" x14ac:dyDescent="0.25">
      <c r="A1935" s="25" t="s">
        <v>241</v>
      </c>
      <c r="B1935" s="27" t="s">
        <v>8</v>
      </c>
      <c r="C1935" s="28">
        <v>-147229.53</v>
      </c>
      <c r="D1935" s="25" t="s">
        <v>22</v>
      </c>
    </row>
    <row r="1936" spans="1:4" x14ac:dyDescent="0.25">
      <c r="A1936" s="25" t="s">
        <v>241</v>
      </c>
      <c r="B1936" s="27" t="s">
        <v>8</v>
      </c>
      <c r="C1936" s="28">
        <v>-2678.44</v>
      </c>
      <c r="D1936" s="25" t="s">
        <v>22</v>
      </c>
    </row>
    <row r="1937" spans="1:4" x14ac:dyDescent="0.25">
      <c r="A1937" s="25" t="s">
        <v>241</v>
      </c>
      <c r="B1937" s="27" t="s">
        <v>8</v>
      </c>
      <c r="C1937" s="28">
        <v>-8860.2800000000007</v>
      </c>
      <c r="D1937" s="25" t="s">
        <v>22</v>
      </c>
    </row>
    <row r="1938" spans="1:4" x14ac:dyDescent="0.25">
      <c r="A1938" s="25" t="s">
        <v>241</v>
      </c>
      <c r="B1938" s="27" t="s">
        <v>8</v>
      </c>
      <c r="C1938" s="28">
        <v>-196698.31</v>
      </c>
      <c r="D1938" s="25" t="s">
        <v>22</v>
      </c>
    </row>
    <row r="1939" spans="1:4" x14ac:dyDescent="0.25">
      <c r="A1939" s="25" t="s">
        <v>241</v>
      </c>
      <c r="B1939" s="27" t="s">
        <v>8</v>
      </c>
      <c r="C1939" s="28">
        <v>-13702.24</v>
      </c>
      <c r="D1939" s="25" t="s">
        <v>22</v>
      </c>
    </row>
    <row r="1940" spans="1:4" x14ac:dyDescent="0.25">
      <c r="A1940" s="25" t="s">
        <v>241</v>
      </c>
      <c r="B1940" s="27" t="s">
        <v>8</v>
      </c>
      <c r="C1940" s="28">
        <v>-24363</v>
      </c>
      <c r="D1940" s="25" t="s">
        <v>22</v>
      </c>
    </row>
    <row r="1941" spans="1:4" x14ac:dyDescent="0.25">
      <c r="A1941" s="25" t="s">
        <v>242</v>
      </c>
      <c r="B1941" s="27" t="s">
        <v>35</v>
      </c>
      <c r="C1941" s="28">
        <v>-6000</v>
      </c>
      <c r="D1941" s="25" t="s">
        <v>22</v>
      </c>
    </row>
    <row r="1942" spans="1:4" x14ac:dyDescent="0.25">
      <c r="A1942" s="25" t="s">
        <v>243</v>
      </c>
      <c r="B1942" s="27" t="s">
        <v>38</v>
      </c>
      <c r="C1942" s="28">
        <v>-4147659.11</v>
      </c>
      <c r="D1942" s="25" t="s">
        <v>22</v>
      </c>
    </row>
    <row r="1943" spans="1:4" x14ac:dyDescent="0.25">
      <c r="A1943" s="25" t="s">
        <v>244</v>
      </c>
      <c r="B1943" s="27" t="s">
        <v>37</v>
      </c>
      <c r="C1943" s="28">
        <v>30554.68</v>
      </c>
      <c r="D1943" s="25" t="s">
        <v>22</v>
      </c>
    </row>
    <row r="1944" spans="1:4" x14ac:dyDescent="0.25">
      <c r="A1944" s="25" t="s">
        <v>244</v>
      </c>
      <c r="B1944" s="27" t="s">
        <v>37</v>
      </c>
      <c r="C1944" s="28">
        <v>68495.62</v>
      </c>
      <c r="D1944" s="25" t="s">
        <v>22</v>
      </c>
    </row>
    <row r="1945" spans="1:4" x14ac:dyDescent="0.25">
      <c r="A1945" s="25" t="s">
        <v>244</v>
      </c>
      <c r="B1945" s="27" t="s">
        <v>37</v>
      </c>
      <c r="C1945" s="28">
        <v>-447559.38</v>
      </c>
      <c r="D1945" s="25" t="s">
        <v>22</v>
      </c>
    </row>
    <row r="1946" spans="1:4" x14ac:dyDescent="0.25">
      <c r="A1946" s="25" t="s">
        <v>244</v>
      </c>
      <c r="B1946" s="27" t="s">
        <v>37</v>
      </c>
      <c r="C1946" s="28">
        <v>2341.56</v>
      </c>
      <c r="D1946" s="25" t="s">
        <v>22</v>
      </c>
    </row>
    <row r="1947" spans="1:4" x14ac:dyDescent="0.25">
      <c r="A1947" s="25" t="s">
        <v>245</v>
      </c>
      <c r="B1947" s="27" t="s">
        <v>38</v>
      </c>
      <c r="C1947" s="28">
        <v>-3814216.21</v>
      </c>
      <c r="D1947" s="25" t="s">
        <v>22</v>
      </c>
    </row>
    <row r="1948" spans="1:4" x14ac:dyDescent="0.25">
      <c r="A1948" s="25" t="s">
        <v>246</v>
      </c>
      <c r="B1948" s="27" t="s">
        <v>37</v>
      </c>
      <c r="C1948" s="28">
        <v>19847.939999999999</v>
      </c>
      <c r="D1948" s="25" t="s">
        <v>22</v>
      </c>
    </row>
    <row r="1949" spans="1:4" x14ac:dyDescent="0.25">
      <c r="A1949" s="25" t="s">
        <v>246</v>
      </c>
      <c r="B1949" s="27" t="s">
        <v>37</v>
      </c>
      <c r="C1949" s="28">
        <v>62243.63</v>
      </c>
      <c r="D1949" s="25" t="s">
        <v>22</v>
      </c>
    </row>
    <row r="1950" spans="1:4" x14ac:dyDescent="0.25">
      <c r="A1950" s="25" t="s">
        <v>246</v>
      </c>
      <c r="B1950" s="27" t="s">
        <v>37</v>
      </c>
      <c r="C1950" s="28">
        <v>-396067.75</v>
      </c>
      <c r="D1950" s="25" t="s">
        <v>22</v>
      </c>
    </row>
    <row r="1951" spans="1:4" x14ac:dyDescent="0.25">
      <c r="A1951" s="25" t="s">
        <v>246</v>
      </c>
      <c r="B1951" s="27" t="s">
        <v>37</v>
      </c>
      <c r="C1951" s="28">
        <v>2408.4</v>
      </c>
      <c r="D1951" s="25" t="s">
        <v>22</v>
      </c>
    </row>
    <row r="1952" spans="1:4" x14ac:dyDescent="0.25">
      <c r="A1952" s="25" t="s">
        <v>247</v>
      </c>
      <c r="B1952" s="27" t="s">
        <v>38</v>
      </c>
      <c r="C1952" s="28">
        <v>-1108697.6100000001</v>
      </c>
      <c r="D1952" s="25" t="s">
        <v>22</v>
      </c>
    </row>
    <row r="1953" spans="1:4" x14ac:dyDescent="0.25">
      <c r="A1953" s="25" t="s">
        <v>248</v>
      </c>
      <c r="B1953" s="27" t="s">
        <v>37</v>
      </c>
      <c r="C1953" s="28">
        <v>3958.85</v>
      </c>
      <c r="D1953" s="25" t="s">
        <v>22</v>
      </c>
    </row>
    <row r="1954" spans="1:4" x14ac:dyDescent="0.25">
      <c r="A1954" s="25" t="s">
        <v>248</v>
      </c>
      <c r="B1954" s="27" t="s">
        <v>37</v>
      </c>
      <c r="C1954" s="28">
        <v>26928.22</v>
      </c>
      <c r="D1954" s="25" t="s">
        <v>22</v>
      </c>
    </row>
    <row r="1955" spans="1:4" x14ac:dyDescent="0.25">
      <c r="A1955" s="25" t="s">
        <v>248</v>
      </c>
      <c r="B1955" s="27" t="s">
        <v>37</v>
      </c>
      <c r="C1955" s="28">
        <v>-256022.94</v>
      </c>
      <c r="D1955" s="25" t="s">
        <v>22</v>
      </c>
    </row>
    <row r="1956" spans="1:4" x14ac:dyDescent="0.25">
      <c r="A1956" s="25" t="s">
        <v>248</v>
      </c>
      <c r="B1956" s="27" t="s">
        <v>37</v>
      </c>
      <c r="C1956" s="28">
        <v>7734.84</v>
      </c>
      <c r="D1956" s="25" t="s">
        <v>22</v>
      </c>
    </row>
    <row r="1957" spans="1:4" x14ac:dyDescent="0.25">
      <c r="A1957" s="25" t="s">
        <v>249</v>
      </c>
      <c r="B1957" s="27" t="s">
        <v>38</v>
      </c>
      <c r="C1957" s="28">
        <v>-191729.72</v>
      </c>
      <c r="D1957" s="25" t="s">
        <v>22</v>
      </c>
    </row>
    <row r="1958" spans="1:4" x14ac:dyDescent="0.25">
      <c r="A1958" s="25" t="s">
        <v>250</v>
      </c>
      <c r="B1958" s="27" t="s">
        <v>37</v>
      </c>
      <c r="C1958" s="28">
        <v>8660.9</v>
      </c>
      <c r="D1958" s="25" t="s">
        <v>22</v>
      </c>
    </row>
    <row r="1959" spans="1:4" x14ac:dyDescent="0.25">
      <c r="A1959" s="25" t="s">
        <v>250</v>
      </c>
      <c r="B1959" s="27" t="s">
        <v>37</v>
      </c>
      <c r="C1959" s="28">
        <v>6371.92</v>
      </c>
      <c r="D1959" s="25" t="s">
        <v>22</v>
      </c>
    </row>
    <row r="1960" spans="1:4" x14ac:dyDescent="0.25">
      <c r="A1960" s="25" t="s">
        <v>250</v>
      </c>
      <c r="B1960" s="27" t="s">
        <v>37</v>
      </c>
      <c r="C1960" s="28">
        <v>-10618.91</v>
      </c>
      <c r="D1960" s="25" t="s">
        <v>22</v>
      </c>
    </row>
    <row r="1961" spans="1:4" x14ac:dyDescent="0.25">
      <c r="A1961" s="25" t="s">
        <v>250</v>
      </c>
      <c r="B1961" s="27" t="s">
        <v>37</v>
      </c>
      <c r="C1961" s="28">
        <v>59.76</v>
      </c>
      <c r="D1961" s="25" t="s">
        <v>22</v>
      </c>
    </row>
    <row r="1962" spans="1:4" x14ac:dyDescent="0.25">
      <c r="A1962" s="25" t="s">
        <v>251</v>
      </c>
      <c r="B1962" s="27" t="s">
        <v>8</v>
      </c>
      <c r="C1962" s="28">
        <v>-1022014.96</v>
      </c>
      <c r="D1962" s="25" t="s">
        <v>22</v>
      </c>
    </row>
    <row r="1963" spans="1:4" x14ac:dyDescent="0.25">
      <c r="A1963" s="25" t="s">
        <v>252</v>
      </c>
      <c r="B1963" s="27" t="s">
        <v>16</v>
      </c>
      <c r="C1963" s="28">
        <v>25513.8</v>
      </c>
      <c r="D1963" s="25" t="s">
        <v>2</v>
      </c>
    </row>
    <row r="1964" spans="1:4" x14ac:dyDescent="0.25">
      <c r="A1964" s="25" t="s">
        <v>252</v>
      </c>
      <c r="B1964" s="27" t="s">
        <v>16</v>
      </c>
      <c r="C1964" s="28">
        <v>1215.0999999999999</v>
      </c>
      <c r="D1964" s="25" t="s">
        <v>2</v>
      </c>
    </row>
    <row r="1965" spans="1:4" x14ac:dyDescent="0.25">
      <c r="A1965" s="25" t="s">
        <v>252</v>
      </c>
      <c r="B1965" s="27" t="s">
        <v>16</v>
      </c>
      <c r="C1965" s="28">
        <v>15827.43</v>
      </c>
      <c r="D1965" s="25" t="s">
        <v>2</v>
      </c>
    </row>
    <row r="1966" spans="1:4" x14ac:dyDescent="0.25">
      <c r="A1966" s="25" t="s">
        <v>253</v>
      </c>
      <c r="B1966" s="27" t="s">
        <v>16</v>
      </c>
      <c r="C1966" s="28">
        <v>3108.6</v>
      </c>
      <c r="D1966" s="25" t="s">
        <v>2</v>
      </c>
    </row>
    <row r="1967" spans="1:4" x14ac:dyDescent="0.25">
      <c r="A1967" s="25" t="s">
        <v>254</v>
      </c>
      <c r="B1967" s="27" t="s">
        <v>16</v>
      </c>
      <c r="C1967" s="28">
        <v>-1773.7</v>
      </c>
      <c r="D1967" s="25" t="s">
        <v>2</v>
      </c>
    </row>
    <row r="1968" spans="1:4" x14ac:dyDescent="0.25">
      <c r="A1968" s="25" t="s">
        <v>254</v>
      </c>
      <c r="B1968" s="27" t="s">
        <v>16</v>
      </c>
      <c r="C1968" s="28">
        <v>-375.87</v>
      </c>
      <c r="D1968" s="25" t="s">
        <v>2</v>
      </c>
    </row>
    <row r="1969" spans="1:4" x14ac:dyDescent="0.25">
      <c r="A1969" s="25" t="s">
        <v>254</v>
      </c>
      <c r="B1969" s="27" t="s">
        <v>16</v>
      </c>
      <c r="C1969" s="28">
        <v>-364.38</v>
      </c>
      <c r="D1969" s="25" t="s">
        <v>2</v>
      </c>
    </row>
    <row r="1970" spans="1:4" x14ac:dyDescent="0.25">
      <c r="A1970" s="25" t="s">
        <v>254</v>
      </c>
      <c r="B1970" s="27" t="s">
        <v>16</v>
      </c>
      <c r="C1970" s="28">
        <v>-1251.2</v>
      </c>
      <c r="D1970" s="25" t="s">
        <v>2</v>
      </c>
    </row>
    <row r="1971" spans="1:4" x14ac:dyDescent="0.25">
      <c r="A1971" s="25" t="s">
        <v>254</v>
      </c>
      <c r="B1971" s="27" t="s">
        <v>16</v>
      </c>
      <c r="C1971" s="28">
        <v>-123.47</v>
      </c>
      <c r="D1971" s="25" t="s">
        <v>2</v>
      </c>
    </row>
    <row r="1972" spans="1:4" x14ac:dyDescent="0.25">
      <c r="A1972" s="25" t="s">
        <v>254</v>
      </c>
      <c r="B1972" s="27" t="s">
        <v>16</v>
      </c>
      <c r="C1972" s="28">
        <v>-6877.37</v>
      </c>
      <c r="D1972" s="25" t="s">
        <v>2</v>
      </c>
    </row>
    <row r="1973" spans="1:4" x14ac:dyDescent="0.25">
      <c r="A1973" s="25" t="s">
        <v>254</v>
      </c>
      <c r="B1973" s="27" t="s">
        <v>16</v>
      </c>
      <c r="C1973" s="28">
        <v>-19485.43</v>
      </c>
      <c r="D1973" s="25" t="s">
        <v>2</v>
      </c>
    </row>
    <row r="1974" spans="1:4" x14ac:dyDescent="0.25">
      <c r="A1974" s="25" t="s">
        <v>254</v>
      </c>
      <c r="B1974" s="27" t="s">
        <v>16</v>
      </c>
      <c r="C1974" s="28">
        <v>-3740.66</v>
      </c>
      <c r="D1974" s="25" t="s">
        <v>2</v>
      </c>
    </row>
    <row r="1975" spans="1:4" x14ac:dyDescent="0.25">
      <c r="A1975" s="25" t="s">
        <v>254</v>
      </c>
      <c r="B1975" s="27" t="s">
        <v>16</v>
      </c>
      <c r="C1975" s="28">
        <v>-2676.95</v>
      </c>
      <c r="D1975" s="25" t="s">
        <v>2</v>
      </c>
    </row>
    <row r="1976" spans="1:4" x14ac:dyDescent="0.25">
      <c r="A1976" s="25" t="s">
        <v>254</v>
      </c>
      <c r="B1976" s="27" t="s">
        <v>16</v>
      </c>
      <c r="C1976" s="28">
        <v>-567.35</v>
      </c>
      <c r="D1976" s="25" t="s">
        <v>2</v>
      </c>
    </row>
    <row r="1977" spans="1:4" x14ac:dyDescent="0.25">
      <c r="A1977" s="25" t="s">
        <v>254</v>
      </c>
      <c r="B1977" s="27" t="s">
        <v>16</v>
      </c>
      <c r="C1977" s="28">
        <v>-7246.38</v>
      </c>
      <c r="D1977" s="25" t="s">
        <v>2</v>
      </c>
    </row>
    <row r="1978" spans="1:4" x14ac:dyDescent="0.25">
      <c r="A1978" s="25" t="s">
        <v>254</v>
      </c>
      <c r="B1978" s="27" t="s">
        <v>16</v>
      </c>
      <c r="C1978" s="28">
        <v>-624.33000000000004</v>
      </c>
      <c r="D1978" s="25" t="s">
        <v>2</v>
      </c>
    </row>
    <row r="1979" spans="1:4" x14ac:dyDescent="0.25">
      <c r="A1979" s="25" t="s">
        <v>254</v>
      </c>
      <c r="B1979" s="27" t="s">
        <v>16</v>
      </c>
      <c r="C1979" s="28">
        <v>-1350.66</v>
      </c>
      <c r="D1979" s="25" t="s">
        <v>2</v>
      </c>
    </row>
    <row r="1980" spans="1:4" x14ac:dyDescent="0.25">
      <c r="A1980" s="25" t="s">
        <v>254</v>
      </c>
      <c r="B1980" s="27" t="s">
        <v>16</v>
      </c>
      <c r="C1980" s="28">
        <v>-188.64</v>
      </c>
      <c r="D1980" s="25" t="s">
        <v>2</v>
      </c>
    </row>
    <row r="1981" spans="1:4" x14ac:dyDescent="0.25">
      <c r="A1981" s="25" t="s">
        <v>254</v>
      </c>
      <c r="B1981" s="27" t="s">
        <v>16</v>
      </c>
      <c r="C1981" s="28">
        <v>11219718.92</v>
      </c>
      <c r="D1981" s="25" t="s">
        <v>2</v>
      </c>
    </row>
    <row r="1982" spans="1:4" x14ac:dyDescent="0.25">
      <c r="A1982" s="25" t="s">
        <v>254</v>
      </c>
      <c r="B1982" s="27" t="s">
        <v>16</v>
      </c>
      <c r="C1982" s="28">
        <v>46646.39</v>
      </c>
      <c r="D1982" s="25" t="s">
        <v>2</v>
      </c>
    </row>
    <row r="1983" spans="1:4" x14ac:dyDescent="0.25">
      <c r="A1983" s="25" t="s">
        <v>255</v>
      </c>
      <c r="B1983" s="27" t="s">
        <v>16</v>
      </c>
      <c r="C1983" s="28">
        <v>-8349128.0199999996</v>
      </c>
      <c r="D1983" s="25" t="s">
        <v>2</v>
      </c>
    </row>
    <row r="1984" spans="1:4" x14ac:dyDescent="0.25">
      <c r="A1984" s="25" t="s">
        <v>256</v>
      </c>
      <c r="B1984" s="27" t="s">
        <v>16</v>
      </c>
      <c r="C1984" s="28">
        <v>8349128.0199999996</v>
      </c>
      <c r="D1984" s="25" t="s">
        <v>2</v>
      </c>
    </row>
    <row r="1985" spans="1:4" x14ac:dyDescent="0.25">
      <c r="A1985" s="25" t="s">
        <v>257</v>
      </c>
      <c r="B1985" s="27" t="s">
        <v>16</v>
      </c>
      <c r="C1985" s="28">
        <v>1155149.95</v>
      </c>
      <c r="D1985" s="25" t="s">
        <v>2</v>
      </c>
    </row>
    <row r="1986" spans="1:4" x14ac:dyDescent="0.25">
      <c r="A1986" s="25" t="s">
        <v>258</v>
      </c>
      <c r="B1986" s="27" t="s">
        <v>16</v>
      </c>
      <c r="C1986" s="28">
        <v>2458244.67</v>
      </c>
      <c r="D1986" s="25" t="s">
        <v>2</v>
      </c>
    </row>
    <row r="1987" spans="1:4" x14ac:dyDescent="0.25">
      <c r="A1987" s="25" t="s">
        <v>259</v>
      </c>
      <c r="B1987" s="27" t="s">
        <v>16</v>
      </c>
      <c r="C1987" s="28">
        <v>4615861.75</v>
      </c>
      <c r="D1987" s="25" t="s">
        <v>2</v>
      </c>
    </row>
    <row r="1988" spans="1:4" x14ac:dyDescent="0.25">
      <c r="A1988" s="25" t="s">
        <v>259</v>
      </c>
      <c r="B1988" s="27" t="s">
        <v>16</v>
      </c>
      <c r="C1988" s="28">
        <v>-2303.36</v>
      </c>
      <c r="D1988" s="25" t="s">
        <v>2</v>
      </c>
    </row>
    <row r="1989" spans="1:4" x14ac:dyDescent="0.25">
      <c r="A1989" s="25" t="s">
        <v>260</v>
      </c>
      <c r="B1989" s="27" t="s">
        <v>16</v>
      </c>
      <c r="C1989" s="28">
        <v>432959552.94</v>
      </c>
      <c r="D1989" s="25" t="s">
        <v>2</v>
      </c>
    </row>
    <row r="1990" spans="1:4" x14ac:dyDescent="0.25">
      <c r="A1990" s="25" t="s">
        <v>260</v>
      </c>
      <c r="B1990" s="27" t="s">
        <v>16</v>
      </c>
      <c r="C1990" s="28">
        <v>2886806.5</v>
      </c>
      <c r="D1990" s="25" t="s">
        <v>2</v>
      </c>
    </row>
    <row r="1991" spans="1:4" x14ac:dyDescent="0.25">
      <c r="A1991" s="25" t="s">
        <v>261</v>
      </c>
      <c r="B1991" s="27" t="s">
        <v>16</v>
      </c>
      <c r="C1991" s="28">
        <v>65133.58</v>
      </c>
      <c r="D1991" s="25" t="s">
        <v>2</v>
      </c>
    </row>
    <row r="1992" spans="1:4" x14ac:dyDescent="0.25">
      <c r="A1992" s="25" t="s">
        <v>262</v>
      </c>
      <c r="B1992" s="27" t="s">
        <v>16</v>
      </c>
      <c r="C1992" s="28">
        <v>-2557844.92</v>
      </c>
      <c r="D1992" s="25" t="s">
        <v>2</v>
      </c>
    </row>
    <row r="1993" spans="1:4" x14ac:dyDescent="0.25">
      <c r="A1993" s="25" t="s">
        <v>263</v>
      </c>
      <c r="B1993" s="27" t="s">
        <v>16</v>
      </c>
      <c r="C1993" s="28">
        <v>-98274.73</v>
      </c>
      <c r="D1993" s="25" t="s">
        <v>2</v>
      </c>
    </row>
    <row r="1994" spans="1:4" x14ac:dyDescent="0.25">
      <c r="A1994" s="25" t="s">
        <v>264</v>
      </c>
      <c r="B1994" s="27" t="s">
        <v>16</v>
      </c>
      <c r="C1994" s="28">
        <v>18044529.09</v>
      </c>
      <c r="D1994" s="25" t="s">
        <v>2</v>
      </c>
    </row>
    <row r="1995" spans="1:4" x14ac:dyDescent="0.25">
      <c r="A1995" s="25" t="s">
        <v>264</v>
      </c>
      <c r="B1995" s="27" t="s">
        <v>16</v>
      </c>
      <c r="C1995" s="28">
        <v>1643000</v>
      </c>
      <c r="D1995" s="25" t="s">
        <v>2</v>
      </c>
    </row>
    <row r="1996" spans="1:4" x14ac:dyDescent="0.25">
      <c r="A1996" s="25" t="s">
        <v>265</v>
      </c>
      <c r="B1996" s="27" t="s">
        <v>16</v>
      </c>
      <c r="C1996" s="28">
        <v>71662874.909999996</v>
      </c>
      <c r="D1996" s="25" t="s">
        <v>2</v>
      </c>
    </row>
    <row r="1997" spans="1:4" x14ac:dyDescent="0.25">
      <c r="A1997" s="25" t="s">
        <v>266</v>
      </c>
      <c r="B1997" s="27" t="s">
        <v>16</v>
      </c>
      <c r="C1997" s="28">
        <v>-2179076.34</v>
      </c>
      <c r="D1997" s="25" t="s">
        <v>2</v>
      </c>
    </row>
    <row r="1998" spans="1:4" x14ac:dyDescent="0.25">
      <c r="A1998" s="25" t="s">
        <v>267</v>
      </c>
      <c r="B1998" s="27" t="s">
        <v>16</v>
      </c>
      <c r="C1998" s="28">
        <v>-109056450.38</v>
      </c>
      <c r="D1998" s="25" t="s">
        <v>2</v>
      </c>
    </row>
    <row r="1999" spans="1:4" x14ac:dyDescent="0.25">
      <c r="A1999" s="25" t="s">
        <v>268</v>
      </c>
      <c r="B1999" s="27" t="s">
        <v>16</v>
      </c>
      <c r="C1999" s="28">
        <v>-9278137.25</v>
      </c>
      <c r="D1999" s="25" t="s">
        <v>2</v>
      </c>
    </row>
    <row r="2000" spans="1:4" x14ac:dyDescent="0.25">
      <c r="A2000" s="25" t="s">
        <v>269</v>
      </c>
      <c r="B2000" s="27" t="s">
        <v>16</v>
      </c>
      <c r="C2000" s="28">
        <v>679142467.49000001</v>
      </c>
      <c r="D2000" s="25" t="s">
        <v>2</v>
      </c>
    </row>
    <row r="2001" spans="1:4" x14ac:dyDescent="0.25">
      <c r="A2001" s="25" t="s">
        <v>269</v>
      </c>
      <c r="B2001" s="27" t="s">
        <v>16</v>
      </c>
      <c r="C2001" s="28">
        <v>16601581.5</v>
      </c>
      <c r="D2001" s="25" t="s">
        <v>2</v>
      </c>
    </row>
    <row r="2002" spans="1:4" x14ac:dyDescent="0.25">
      <c r="A2002" s="25" t="s">
        <v>270</v>
      </c>
      <c r="B2002" s="27" t="s">
        <v>16</v>
      </c>
      <c r="C2002" s="28">
        <v>746443.22</v>
      </c>
      <c r="D2002" s="25" t="s">
        <v>2</v>
      </c>
    </row>
    <row r="2003" spans="1:4" x14ac:dyDescent="0.25">
      <c r="A2003" s="25" t="s">
        <v>271</v>
      </c>
      <c r="B2003" s="27" t="s">
        <v>3</v>
      </c>
      <c r="C2003" s="28">
        <v>-366910.17</v>
      </c>
      <c r="D2003" s="25" t="s">
        <v>2</v>
      </c>
    </row>
    <row r="2004" spans="1:4" x14ac:dyDescent="0.25">
      <c r="A2004" s="25" t="s">
        <v>272</v>
      </c>
      <c r="B2004" s="27" t="s">
        <v>7</v>
      </c>
      <c r="C2004" s="28">
        <v>-2675.39</v>
      </c>
      <c r="D2004" s="25" t="s">
        <v>2</v>
      </c>
    </row>
    <row r="2005" spans="1:4" x14ac:dyDescent="0.25">
      <c r="A2005" s="25" t="s">
        <v>273</v>
      </c>
      <c r="B2005" s="27" t="s">
        <v>16</v>
      </c>
      <c r="C2005" s="28">
        <v>-4933222.41</v>
      </c>
      <c r="D2005" s="25" t="s">
        <v>2</v>
      </c>
    </row>
    <row r="2006" spans="1:4" x14ac:dyDescent="0.25">
      <c r="A2006" s="25" t="s">
        <v>274</v>
      </c>
      <c r="B2006" s="27" t="s">
        <v>16</v>
      </c>
      <c r="C2006" s="28">
        <v>16187959.09</v>
      </c>
      <c r="D2006" s="25" t="s">
        <v>2</v>
      </c>
    </row>
    <row r="2007" spans="1:4" x14ac:dyDescent="0.25">
      <c r="A2007" s="25" t="s">
        <v>275</v>
      </c>
      <c r="B2007" s="27" t="s">
        <v>16</v>
      </c>
      <c r="C2007" s="28">
        <v>9089805.9399999995</v>
      </c>
      <c r="D2007" s="25" t="s">
        <v>2</v>
      </c>
    </row>
    <row r="2008" spans="1:4" x14ac:dyDescent="0.25">
      <c r="A2008" s="25" t="s">
        <v>276</v>
      </c>
      <c r="B2008" s="27" t="s">
        <v>16</v>
      </c>
      <c r="C2008" s="28">
        <v>2273133.4300000002</v>
      </c>
      <c r="D2008" s="25" t="s">
        <v>2</v>
      </c>
    </row>
    <row r="2009" spans="1:4" x14ac:dyDescent="0.25">
      <c r="A2009" s="25" t="s">
        <v>277</v>
      </c>
      <c r="B2009" s="27" t="s">
        <v>16</v>
      </c>
      <c r="C2009" s="28">
        <v>39024729.719999999</v>
      </c>
      <c r="D2009" s="25" t="s">
        <v>2</v>
      </c>
    </row>
    <row r="2010" spans="1:4" x14ac:dyDescent="0.25">
      <c r="A2010" s="25" t="s">
        <v>278</v>
      </c>
      <c r="B2010" s="27" t="s">
        <v>16</v>
      </c>
      <c r="C2010" s="28">
        <v>106078.41</v>
      </c>
      <c r="D2010" s="25" t="s">
        <v>2</v>
      </c>
    </row>
    <row r="2011" spans="1:4" x14ac:dyDescent="0.25">
      <c r="A2011" s="25" t="s">
        <v>279</v>
      </c>
      <c r="B2011" s="27" t="s">
        <v>16</v>
      </c>
      <c r="C2011" s="28">
        <v>17036248.010000002</v>
      </c>
      <c r="D2011" s="25" t="s">
        <v>2</v>
      </c>
    </row>
    <row r="2012" spans="1:4" x14ac:dyDescent="0.25">
      <c r="A2012" s="25" t="s">
        <v>280</v>
      </c>
      <c r="B2012" s="27" t="s">
        <v>16</v>
      </c>
      <c r="C2012" s="28">
        <v>-141367.12</v>
      </c>
      <c r="D2012" s="25" t="s">
        <v>2</v>
      </c>
    </row>
    <row r="2013" spans="1:4" x14ac:dyDescent="0.25">
      <c r="A2013" s="25" t="s">
        <v>281</v>
      </c>
      <c r="B2013" s="27" t="s">
        <v>14</v>
      </c>
      <c r="C2013" s="28">
        <v>1367806.18</v>
      </c>
      <c r="D2013" s="25" t="s">
        <v>2</v>
      </c>
    </row>
    <row r="2014" spans="1:4" x14ac:dyDescent="0.25">
      <c r="A2014" s="25" t="s">
        <v>281</v>
      </c>
      <c r="B2014" s="27" t="s">
        <v>14</v>
      </c>
      <c r="C2014" s="28">
        <v>1489283.26</v>
      </c>
      <c r="D2014" s="25" t="s">
        <v>2</v>
      </c>
    </row>
    <row r="2015" spans="1:4" x14ac:dyDescent="0.25">
      <c r="A2015" s="25" t="s">
        <v>281</v>
      </c>
      <c r="B2015" s="27" t="s">
        <v>14</v>
      </c>
      <c r="C2015" s="28">
        <v>119733.48</v>
      </c>
      <c r="D2015" s="25" t="s">
        <v>2</v>
      </c>
    </row>
    <row r="2016" spans="1:4" x14ac:dyDescent="0.25">
      <c r="A2016" s="25" t="s">
        <v>281</v>
      </c>
      <c r="B2016" s="27" t="s">
        <v>14</v>
      </c>
      <c r="C2016" s="28">
        <v>139429.89000000001</v>
      </c>
      <c r="D2016" s="25" t="s">
        <v>2</v>
      </c>
    </row>
    <row r="2017" spans="1:4" x14ac:dyDescent="0.25">
      <c r="A2017" s="25" t="s">
        <v>282</v>
      </c>
      <c r="B2017" s="27" t="s">
        <v>14</v>
      </c>
      <c r="C2017" s="28">
        <v>-5921.08</v>
      </c>
      <c r="D2017" s="25" t="s">
        <v>2</v>
      </c>
    </row>
    <row r="2018" spans="1:4" x14ac:dyDescent="0.25">
      <c r="A2018" s="25" t="s">
        <v>282</v>
      </c>
      <c r="B2018" s="27" t="s">
        <v>14</v>
      </c>
      <c r="C2018" s="28">
        <v>6458.73</v>
      </c>
      <c r="D2018" s="25" t="s">
        <v>2</v>
      </c>
    </row>
    <row r="2019" spans="1:4" x14ac:dyDescent="0.25">
      <c r="A2019" s="25" t="s">
        <v>283</v>
      </c>
      <c r="B2019" s="27" t="s">
        <v>16</v>
      </c>
      <c r="C2019" s="28">
        <v>13286.36</v>
      </c>
      <c r="D2019" s="25" t="s">
        <v>2</v>
      </c>
    </row>
    <row r="2020" spans="1:4" x14ac:dyDescent="0.25">
      <c r="A2020" s="25" t="s">
        <v>283</v>
      </c>
      <c r="B2020" s="27" t="s">
        <v>16</v>
      </c>
      <c r="C2020" s="28">
        <v>5299.2</v>
      </c>
      <c r="D2020" s="25" t="s">
        <v>2</v>
      </c>
    </row>
    <row r="2021" spans="1:4" x14ac:dyDescent="0.25">
      <c r="A2021" s="25" t="s">
        <v>284</v>
      </c>
      <c r="B2021" s="27" t="s">
        <v>16</v>
      </c>
      <c r="C2021" s="28">
        <v>2744085.59</v>
      </c>
      <c r="D2021" s="25" t="s">
        <v>2</v>
      </c>
    </row>
    <row r="2022" spans="1:4" x14ac:dyDescent="0.25">
      <c r="A2022" s="25" t="s">
        <v>285</v>
      </c>
      <c r="B2022" s="27" t="s">
        <v>16</v>
      </c>
      <c r="C2022" s="28">
        <v>27642.41</v>
      </c>
      <c r="D2022" s="25" t="s">
        <v>2</v>
      </c>
    </row>
    <row r="2023" spans="1:4" x14ac:dyDescent="0.25">
      <c r="A2023" s="25" t="s">
        <v>286</v>
      </c>
      <c r="B2023" s="27" t="s">
        <v>21</v>
      </c>
      <c r="C2023" s="28">
        <v>3685733.24</v>
      </c>
      <c r="D2023" s="25" t="s">
        <v>2</v>
      </c>
    </row>
    <row r="2024" spans="1:4" x14ac:dyDescent="0.25">
      <c r="A2024" s="25" t="s">
        <v>286</v>
      </c>
      <c r="B2024" s="27" t="s">
        <v>21</v>
      </c>
      <c r="C2024" s="28">
        <v>-2867712.81</v>
      </c>
      <c r="D2024" s="25" t="s">
        <v>2</v>
      </c>
    </row>
    <row r="2025" spans="1:4" x14ac:dyDescent="0.25">
      <c r="A2025" s="25" t="s">
        <v>287</v>
      </c>
      <c r="B2025" s="27" t="s">
        <v>21</v>
      </c>
      <c r="C2025" s="28">
        <v>1285753.07</v>
      </c>
      <c r="D2025" s="25" t="s">
        <v>2</v>
      </c>
    </row>
    <row r="2026" spans="1:4" x14ac:dyDescent="0.25">
      <c r="A2026" s="25" t="s">
        <v>287</v>
      </c>
      <c r="B2026" s="27" t="s">
        <v>21</v>
      </c>
      <c r="C2026" s="28">
        <v>56099.86</v>
      </c>
      <c r="D2026" s="25" t="s">
        <v>2</v>
      </c>
    </row>
    <row r="2027" spans="1:4" x14ac:dyDescent="0.25">
      <c r="A2027" s="25" t="s">
        <v>287</v>
      </c>
      <c r="B2027" s="27" t="s">
        <v>21</v>
      </c>
      <c r="C2027" s="28">
        <v>757865</v>
      </c>
      <c r="D2027" s="25" t="s">
        <v>2</v>
      </c>
    </row>
    <row r="2028" spans="1:4" x14ac:dyDescent="0.25">
      <c r="A2028" s="25" t="s">
        <v>288</v>
      </c>
      <c r="B2028" s="27" t="s">
        <v>21</v>
      </c>
      <c r="C2028" s="28">
        <v>111.3</v>
      </c>
      <c r="D2028" s="25" t="s">
        <v>2</v>
      </c>
    </row>
    <row r="2029" spans="1:4" x14ac:dyDescent="0.25">
      <c r="A2029" s="25" t="s">
        <v>289</v>
      </c>
      <c r="B2029" s="27" t="s">
        <v>19</v>
      </c>
      <c r="C2029" s="28">
        <v>9395195.2899999991</v>
      </c>
      <c r="D2029" s="25" t="s">
        <v>2</v>
      </c>
    </row>
    <row r="2030" spans="1:4" x14ac:dyDescent="0.25">
      <c r="A2030" s="25" t="s">
        <v>289</v>
      </c>
      <c r="B2030" s="27" t="s">
        <v>19</v>
      </c>
      <c r="C2030" s="28">
        <v>23629.32</v>
      </c>
      <c r="D2030" s="25" t="s">
        <v>2</v>
      </c>
    </row>
    <row r="2031" spans="1:4" x14ac:dyDescent="0.25">
      <c r="A2031" s="25" t="s">
        <v>290</v>
      </c>
      <c r="B2031" s="27" t="s">
        <v>19</v>
      </c>
      <c r="C2031" s="28">
        <v>22593444.609999999</v>
      </c>
      <c r="D2031" s="25" t="s">
        <v>2</v>
      </c>
    </row>
    <row r="2032" spans="1:4" x14ac:dyDescent="0.25">
      <c r="A2032" s="25" t="s">
        <v>290</v>
      </c>
      <c r="B2032" s="27" t="s">
        <v>19</v>
      </c>
      <c r="C2032" s="28">
        <v>-228.35</v>
      </c>
      <c r="D2032" s="25" t="s">
        <v>2</v>
      </c>
    </row>
    <row r="2033" spans="1:4" x14ac:dyDescent="0.25">
      <c r="A2033" s="25" t="s">
        <v>291</v>
      </c>
      <c r="B2033" s="27" t="s">
        <v>19</v>
      </c>
      <c r="C2033" s="28">
        <v>125844226.48999999</v>
      </c>
      <c r="D2033" s="25" t="s">
        <v>2</v>
      </c>
    </row>
    <row r="2034" spans="1:4" x14ac:dyDescent="0.25">
      <c r="A2034" s="25" t="s">
        <v>292</v>
      </c>
      <c r="B2034" s="27" t="s">
        <v>19</v>
      </c>
      <c r="C2034" s="28">
        <v>1396801.86</v>
      </c>
      <c r="D2034" s="25" t="s">
        <v>2</v>
      </c>
    </row>
    <row r="2035" spans="1:4" x14ac:dyDescent="0.25">
      <c r="A2035" s="25" t="s">
        <v>293</v>
      </c>
      <c r="B2035" s="27" t="s">
        <v>19</v>
      </c>
      <c r="C2035" s="28">
        <v>2432521.7599999998</v>
      </c>
      <c r="D2035" s="25" t="s">
        <v>2</v>
      </c>
    </row>
    <row r="2036" spans="1:4" x14ac:dyDescent="0.25">
      <c r="A2036" s="25" t="s">
        <v>293</v>
      </c>
      <c r="B2036" s="27" t="s">
        <v>19</v>
      </c>
      <c r="C2036" s="28">
        <v>187563.54</v>
      </c>
      <c r="D2036" s="25" t="s">
        <v>2</v>
      </c>
    </row>
    <row r="2037" spans="1:4" x14ac:dyDescent="0.25">
      <c r="A2037" s="25" t="s">
        <v>294</v>
      </c>
      <c r="B2037" s="27" t="s">
        <v>19</v>
      </c>
      <c r="C2037" s="28">
        <v>13855.65</v>
      </c>
      <c r="D2037" s="25" t="s">
        <v>2</v>
      </c>
    </row>
    <row r="2038" spans="1:4" x14ac:dyDescent="0.25">
      <c r="A2038" s="25" t="s">
        <v>294</v>
      </c>
      <c r="B2038" s="27" t="s">
        <v>19</v>
      </c>
      <c r="C2038" s="28">
        <v>1358.43</v>
      </c>
      <c r="D2038" s="25" t="s">
        <v>2</v>
      </c>
    </row>
    <row r="2039" spans="1:4" x14ac:dyDescent="0.25">
      <c r="A2039" s="25" t="s">
        <v>295</v>
      </c>
      <c r="B2039" s="27" t="s">
        <v>19</v>
      </c>
      <c r="C2039" s="28">
        <v>901949.19</v>
      </c>
      <c r="D2039" s="25" t="s">
        <v>2</v>
      </c>
    </row>
    <row r="2040" spans="1:4" x14ac:dyDescent="0.25">
      <c r="A2040" s="25" t="s">
        <v>296</v>
      </c>
      <c r="B2040" s="27" t="s">
        <v>19</v>
      </c>
      <c r="C2040" s="28">
        <v>37505.360000000001</v>
      </c>
      <c r="D2040" s="25" t="s">
        <v>2</v>
      </c>
    </row>
    <row r="2041" spans="1:4" x14ac:dyDescent="0.25">
      <c r="A2041" s="25" t="s">
        <v>297</v>
      </c>
      <c r="B2041" s="27" t="s">
        <v>19</v>
      </c>
      <c r="C2041" s="28">
        <v>399358.46</v>
      </c>
      <c r="D2041" s="25" t="s">
        <v>2</v>
      </c>
    </row>
    <row r="2042" spans="1:4" x14ac:dyDescent="0.25">
      <c r="A2042" s="25" t="s">
        <v>298</v>
      </c>
      <c r="B2042" s="27" t="s">
        <v>19</v>
      </c>
      <c r="C2042" s="28">
        <v>-26219.25</v>
      </c>
      <c r="D2042" s="25" t="s">
        <v>2</v>
      </c>
    </row>
    <row r="2043" spans="1:4" x14ac:dyDescent="0.25">
      <c r="A2043" s="25" t="s">
        <v>299</v>
      </c>
      <c r="B2043" s="27" t="s">
        <v>16</v>
      </c>
      <c r="C2043" s="28">
        <v>-214372034.31999999</v>
      </c>
      <c r="D2043" s="25" t="s">
        <v>2</v>
      </c>
    </row>
    <row r="2044" spans="1:4" x14ac:dyDescent="0.25">
      <c r="A2044" s="25" t="s">
        <v>299</v>
      </c>
      <c r="B2044" s="27" t="s">
        <v>16</v>
      </c>
      <c r="C2044" s="28">
        <v>-24270093.460000001</v>
      </c>
      <c r="D2044" s="25" t="s">
        <v>2</v>
      </c>
    </row>
    <row r="2045" spans="1:4" x14ac:dyDescent="0.25">
      <c r="A2045" s="25" t="s">
        <v>300</v>
      </c>
      <c r="B2045" s="27" t="s">
        <v>16</v>
      </c>
      <c r="C2045" s="28">
        <v>-3439606.23</v>
      </c>
      <c r="D2045" s="25" t="s">
        <v>2</v>
      </c>
    </row>
    <row r="2046" spans="1:4" x14ac:dyDescent="0.25">
      <c r="A2046" s="25" t="s">
        <v>301</v>
      </c>
      <c r="B2046" s="27" t="s">
        <v>16</v>
      </c>
      <c r="C2046" s="28">
        <v>17886578.859999999</v>
      </c>
      <c r="D2046" s="25" t="s">
        <v>2</v>
      </c>
    </row>
    <row r="2047" spans="1:4" x14ac:dyDescent="0.25">
      <c r="A2047" s="25" t="s">
        <v>301</v>
      </c>
      <c r="B2047" s="27" t="s">
        <v>16</v>
      </c>
      <c r="C2047" s="28">
        <v>2274834.36</v>
      </c>
      <c r="D2047" s="25" t="s">
        <v>2</v>
      </c>
    </row>
    <row r="2048" spans="1:4" x14ac:dyDescent="0.25">
      <c r="A2048" s="25" t="s">
        <v>302</v>
      </c>
      <c r="B2048" s="27" t="s">
        <v>16</v>
      </c>
      <c r="C2048" s="28">
        <v>-128510.89</v>
      </c>
      <c r="D2048" s="25" t="s">
        <v>2</v>
      </c>
    </row>
    <row r="2049" spans="1:4" x14ac:dyDescent="0.25">
      <c r="A2049" s="25" t="s">
        <v>303</v>
      </c>
      <c r="B2049" s="27" t="s">
        <v>16</v>
      </c>
      <c r="C2049" s="28">
        <v>-10271385.57</v>
      </c>
      <c r="D2049" s="25" t="s">
        <v>2</v>
      </c>
    </row>
    <row r="2050" spans="1:4" x14ac:dyDescent="0.25">
      <c r="A2050" s="25" t="s">
        <v>303</v>
      </c>
      <c r="B2050" s="27" t="s">
        <v>16</v>
      </c>
      <c r="C2050" s="28">
        <v>-1485187.89</v>
      </c>
      <c r="D2050" s="25" t="s">
        <v>2</v>
      </c>
    </row>
    <row r="2051" spans="1:4" x14ac:dyDescent="0.25">
      <c r="A2051" s="25" t="s">
        <v>304</v>
      </c>
      <c r="B2051" s="27" t="s">
        <v>16</v>
      </c>
      <c r="C2051" s="28">
        <v>-10296816.869999999</v>
      </c>
      <c r="D2051" s="25" t="s">
        <v>2</v>
      </c>
    </row>
    <row r="2052" spans="1:4" x14ac:dyDescent="0.25">
      <c r="A2052" s="25" t="s">
        <v>305</v>
      </c>
      <c r="B2052" s="27" t="s">
        <v>16</v>
      </c>
      <c r="C2052" s="28">
        <v>3696119.68</v>
      </c>
      <c r="D2052" s="25" t="s">
        <v>2</v>
      </c>
    </row>
    <row r="2053" spans="1:4" x14ac:dyDescent="0.25">
      <c r="A2053" s="25" t="s">
        <v>306</v>
      </c>
      <c r="B2053" s="27" t="s">
        <v>16</v>
      </c>
      <c r="C2053" s="28">
        <v>3846722.35</v>
      </c>
      <c r="D2053" s="25" t="s">
        <v>2</v>
      </c>
    </row>
    <row r="2054" spans="1:4" x14ac:dyDescent="0.25">
      <c r="A2054" s="25" t="s">
        <v>306</v>
      </c>
      <c r="B2054" s="27" t="s">
        <v>16</v>
      </c>
      <c r="C2054" s="28">
        <v>317579.99</v>
      </c>
      <c r="D2054" s="25" t="s">
        <v>2</v>
      </c>
    </row>
    <row r="2055" spans="1:4" x14ac:dyDescent="0.25">
      <c r="A2055" s="25" t="s">
        <v>307</v>
      </c>
      <c r="B2055" s="27" t="s">
        <v>16</v>
      </c>
      <c r="C2055" s="28">
        <v>147967.17000000001</v>
      </c>
      <c r="D2055" s="25" t="s">
        <v>2</v>
      </c>
    </row>
    <row r="2056" spans="1:4" x14ac:dyDescent="0.25">
      <c r="A2056" s="25" t="s">
        <v>308</v>
      </c>
      <c r="B2056" s="27" t="s">
        <v>16</v>
      </c>
      <c r="C2056" s="28">
        <v>247651.77</v>
      </c>
      <c r="D2056" s="25" t="s">
        <v>2</v>
      </c>
    </row>
    <row r="2057" spans="1:4" x14ac:dyDescent="0.25">
      <c r="A2057" s="25" t="s">
        <v>309</v>
      </c>
      <c r="B2057" s="27" t="s">
        <v>16</v>
      </c>
      <c r="C2057" s="28">
        <v>-13725.71</v>
      </c>
      <c r="D2057" s="25" t="s">
        <v>2</v>
      </c>
    </row>
    <row r="2058" spans="1:4" x14ac:dyDescent="0.25">
      <c r="A2058" s="25" t="s">
        <v>310</v>
      </c>
      <c r="B2058" s="27" t="s">
        <v>16</v>
      </c>
      <c r="C2058" s="28">
        <v>-578241.12</v>
      </c>
      <c r="D2058" s="25" t="s">
        <v>2</v>
      </c>
    </row>
    <row r="2059" spans="1:4" x14ac:dyDescent="0.25">
      <c r="A2059" s="25" t="s">
        <v>310</v>
      </c>
      <c r="B2059" s="27" t="s">
        <v>16</v>
      </c>
      <c r="C2059" s="28">
        <v>12838.14</v>
      </c>
      <c r="D2059" s="25" t="s">
        <v>2</v>
      </c>
    </row>
    <row r="2060" spans="1:4" x14ac:dyDescent="0.25">
      <c r="A2060" s="25" t="s">
        <v>311</v>
      </c>
      <c r="B2060" s="27" t="s">
        <v>16</v>
      </c>
      <c r="C2060" s="28">
        <v>-4.63</v>
      </c>
      <c r="D2060" s="25" t="s">
        <v>2</v>
      </c>
    </row>
    <row r="2061" spans="1:4" x14ac:dyDescent="0.25">
      <c r="A2061" s="25" t="s">
        <v>311</v>
      </c>
      <c r="B2061" s="27" t="s">
        <v>16</v>
      </c>
      <c r="C2061" s="28">
        <v>46563.1</v>
      </c>
      <c r="D2061" s="25" t="s">
        <v>2</v>
      </c>
    </row>
    <row r="2062" spans="1:4" x14ac:dyDescent="0.25">
      <c r="A2062" s="25" t="s">
        <v>312</v>
      </c>
      <c r="B2062" s="27" t="s">
        <v>16</v>
      </c>
      <c r="C2062" s="28">
        <v>-47926.82</v>
      </c>
      <c r="D2062" s="25" t="s">
        <v>2</v>
      </c>
    </row>
    <row r="2063" spans="1:4" x14ac:dyDescent="0.25">
      <c r="A2063" s="25" t="s">
        <v>313</v>
      </c>
      <c r="B2063" s="27" t="s">
        <v>16</v>
      </c>
      <c r="C2063" s="28">
        <v>9294.1</v>
      </c>
      <c r="D2063" s="25" t="s">
        <v>2</v>
      </c>
    </row>
    <row r="2064" spans="1:4" x14ac:dyDescent="0.25">
      <c r="A2064" s="25" t="s">
        <v>314</v>
      </c>
      <c r="B2064" s="27" t="s">
        <v>16</v>
      </c>
      <c r="C2064" s="28">
        <v>-853.34</v>
      </c>
      <c r="D2064" s="25" t="s">
        <v>2</v>
      </c>
    </row>
    <row r="2065" spans="1:4" x14ac:dyDescent="0.25">
      <c r="A2065" s="25" t="s">
        <v>315</v>
      </c>
      <c r="B2065" s="27" t="s">
        <v>16</v>
      </c>
      <c r="C2065" s="28">
        <v>5434.69</v>
      </c>
      <c r="D2065" s="25" t="s">
        <v>2</v>
      </c>
    </row>
    <row r="2066" spans="1:4" x14ac:dyDescent="0.25">
      <c r="A2066" s="25" t="s">
        <v>316</v>
      </c>
      <c r="B2066" s="27" t="s">
        <v>16</v>
      </c>
      <c r="C2066" s="28">
        <v>-809.43</v>
      </c>
      <c r="D2066" s="25" t="s">
        <v>2</v>
      </c>
    </row>
    <row r="2067" spans="1:4" x14ac:dyDescent="0.25">
      <c r="A2067" s="25" t="s">
        <v>317</v>
      </c>
      <c r="B2067" s="27" t="s">
        <v>16</v>
      </c>
      <c r="C2067" s="28">
        <v>260.60000000000002</v>
      </c>
      <c r="D2067" s="25" t="s">
        <v>2</v>
      </c>
    </row>
    <row r="2068" spans="1:4" x14ac:dyDescent="0.25">
      <c r="A2068" s="25" t="s">
        <v>318</v>
      </c>
      <c r="B2068" s="27" t="s">
        <v>16</v>
      </c>
      <c r="C2068" s="28">
        <v>2832856.89</v>
      </c>
      <c r="D2068" s="25" t="s">
        <v>2</v>
      </c>
    </row>
    <row r="2069" spans="1:4" x14ac:dyDescent="0.25">
      <c r="A2069" s="25" t="s">
        <v>319</v>
      </c>
      <c r="B2069" s="27" t="s">
        <v>16</v>
      </c>
      <c r="C2069" s="28">
        <v>-66112.88</v>
      </c>
      <c r="D2069" s="25" t="s">
        <v>2</v>
      </c>
    </row>
    <row r="2070" spans="1:4" x14ac:dyDescent="0.25">
      <c r="A2070" s="25" t="s">
        <v>319</v>
      </c>
      <c r="B2070" s="27" t="s">
        <v>16</v>
      </c>
      <c r="C2070" s="28">
        <v>-3617001.67</v>
      </c>
      <c r="D2070" s="25" t="s">
        <v>2</v>
      </c>
    </row>
    <row r="2071" spans="1:4" x14ac:dyDescent="0.25">
      <c r="A2071" s="25" t="s">
        <v>319</v>
      </c>
      <c r="B2071" s="27" t="s">
        <v>16</v>
      </c>
      <c r="C2071" s="28">
        <v>66112.88</v>
      </c>
      <c r="D2071" s="25" t="s">
        <v>2</v>
      </c>
    </row>
    <row r="2072" spans="1:4" x14ac:dyDescent="0.25">
      <c r="A2072" s="25" t="s">
        <v>320</v>
      </c>
      <c r="B2072" s="27" t="s">
        <v>16</v>
      </c>
      <c r="C2072" s="28">
        <v>762751.92</v>
      </c>
      <c r="D2072" s="25" t="s">
        <v>2</v>
      </c>
    </row>
    <row r="2073" spans="1:4" x14ac:dyDescent="0.25">
      <c r="A2073" s="25" t="s">
        <v>321</v>
      </c>
      <c r="B2073" s="27" t="s">
        <v>16</v>
      </c>
      <c r="C2073" s="28">
        <v>101.01</v>
      </c>
      <c r="D2073" s="25" t="s">
        <v>2</v>
      </c>
    </row>
    <row r="2074" spans="1:4" x14ac:dyDescent="0.25">
      <c r="A2074" s="25" t="s">
        <v>321</v>
      </c>
      <c r="B2074" s="27" t="s">
        <v>16</v>
      </c>
      <c r="C2074" s="28">
        <v>-114695.03</v>
      </c>
      <c r="D2074" s="25" t="s">
        <v>2</v>
      </c>
    </row>
    <row r="2075" spans="1:4" x14ac:dyDescent="0.25">
      <c r="A2075" s="25" t="s">
        <v>321</v>
      </c>
      <c r="B2075" s="27" t="s">
        <v>16</v>
      </c>
      <c r="C2075" s="28">
        <v>-101.01</v>
      </c>
      <c r="D2075" s="25" t="s">
        <v>2</v>
      </c>
    </row>
    <row r="2076" spans="1:4" x14ac:dyDescent="0.25">
      <c r="A2076" s="25" t="s">
        <v>322</v>
      </c>
      <c r="B2076" s="27" t="s">
        <v>16</v>
      </c>
      <c r="C2076" s="28">
        <v>-327372.55</v>
      </c>
      <c r="D2076" s="25" t="s">
        <v>2</v>
      </c>
    </row>
    <row r="2077" spans="1:4" x14ac:dyDescent="0.25">
      <c r="A2077" s="25" t="s">
        <v>322</v>
      </c>
      <c r="B2077" s="27" t="s">
        <v>16</v>
      </c>
      <c r="C2077" s="28">
        <v>-24233.3</v>
      </c>
      <c r="D2077" s="25" t="s">
        <v>2</v>
      </c>
    </row>
    <row r="2078" spans="1:4" x14ac:dyDescent="0.25">
      <c r="A2078" s="25" t="s">
        <v>323</v>
      </c>
      <c r="B2078" s="27" t="s">
        <v>16</v>
      </c>
      <c r="C2078" s="28">
        <v>-27118701.719999999</v>
      </c>
      <c r="D2078" s="25" t="s">
        <v>2</v>
      </c>
    </row>
    <row r="2079" spans="1:4" x14ac:dyDescent="0.25">
      <c r="A2079" s="25" t="s">
        <v>324</v>
      </c>
      <c r="B2079" s="27" t="s">
        <v>16</v>
      </c>
      <c r="C2079" s="28">
        <v>-18886.07</v>
      </c>
      <c r="D2079" s="25" t="s">
        <v>2</v>
      </c>
    </row>
    <row r="2080" spans="1:4" x14ac:dyDescent="0.25">
      <c r="A2080" s="25" t="s">
        <v>324</v>
      </c>
      <c r="B2080" s="27" t="s">
        <v>16</v>
      </c>
      <c r="C2080" s="28">
        <v>5400716.9199999999</v>
      </c>
      <c r="D2080" s="25" t="s">
        <v>2</v>
      </c>
    </row>
    <row r="2081" spans="1:4" x14ac:dyDescent="0.25">
      <c r="A2081" s="25" t="s">
        <v>324</v>
      </c>
      <c r="B2081" s="27" t="s">
        <v>16</v>
      </c>
      <c r="C2081" s="28">
        <v>18886.07</v>
      </c>
      <c r="D2081" s="25" t="s">
        <v>2</v>
      </c>
    </row>
    <row r="2082" spans="1:4" x14ac:dyDescent="0.25">
      <c r="A2082" s="25" t="s">
        <v>325</v>
      </c>
      <c r="B2082" s="27" t="s">
        <v>16</v>
      </c>
      <c r="C2082" s="28">
        <v>-13775101.01</v>
      </c>
      <c r="D2082" s="25" t="s">
        <v>2</v>
      </c>
    </row>
    <row r="2083" spans="1:4" x14ac:dyDescent="0.25">
      <c r="A2083" s="25" t="s">
        <v>326</v>
      </c>
      <c r="B2083" s="27" t="s">
        <v>16</v>
      </c>
      <c r="C2083" s="28">
        <v>0.22</v>
      </c>
      <c r="D2083" s="25" t="s">
        <v>2</v>
      </c>
    </row>
    <row r="2084" spans="1:4" x14ac:dyDescent="0.25">
      <c r="A2084" s="25" t="s">
        <v>327</v>
      </c>
      <c r="B2084" s="27" t="s">
        <v>16</v>
      </c>
      <c r="C2084" s="28">
        <v>24210.5</v>
      </c>
      <c r="D2084" s="25" t="s">
        <v>2</v>
      </c>
    </row>
    <row r="2085" spans="1:4" x14ac:dyDescent="0.25">
      <c r="A2085" s="25" t="s">
        <v>327</v>
      </c>
      <c r="B2085" s="27" t="s">
        <v>16</v>
      </c>
      <c r="C2085" s="28">
        <v>-2222.09</v>
      </c>
      <c r="D2085" s="25" t="s">
        <v>2</v>
      </c>
    </row>
    <row r="2086" spans="1:4" x14ac:dyDescent="0.25">
      <c r="A2086" s="25" t="s">
        <v>328</v>
      </c>
      <c r="B2086" s="27" t="s">
        <v>16</v>
      </c>
      <c r="C2086" s="28">
        <v>-150927.69</v>
      </c>
      <c r="D2086" s="25" t="s">
        <v>2</v>
      </c>
    </row>
    <row r="2087" spans="1:4" x14ac:dyDescent="0.25">
      <c r="A2087" s="25" t="s">
        <v>328</v>
      </c>
      <c r="B2087" s="27" t="s">
        <v>16</v>
      </c>
      <c r="C2087" s="28">
        <v>450.14</v>
      </c>
      <c r="D2087" s="25" t="s">
        <v>2</v>
      </c>
    </row>
    <row r="2088" spans="1:4" x14ac:dyDescent="0.25">
      <c r="A2088" s="25" t="s">
        <v>329</v>
      </c>
      <c r="B2088" s="27" t="s">
        <v>16</v>
      </c>
      <c r="C2088" s="28">
        <v>-270332.87</v>
      </c>
      <c r="D2088" s="25" t="s">
        <v>2</v>
      </c>
    </row>
    <row r="2089" spans="1:4" x14ac:dyDescent="0.25">
      <c r="A2089" s="25" t="s">
        <v>329</v>
      </c>
      <c r="B2089" s="27" t="s">
        <v>16</v>
      </c>
      <c r="C2089" s="28">
        <v>-17638.88</v>
      </c>
      <c r="D2089" s="25" t="s">
        <v>2</v>
      </c>
    </row>
    <row r="2090" spans="1:4" x14ac:dyDescent="0.25">
      <c r="A2090" s="25" t="s">
        <v>330</v>
      </c>
      <c r="B2090" s="27" t="s">
        <v>16</v>
      </c>
      <c r="C2090" s="28">
        <v>8738.51</v>
      </c>
      <c r="D2090" s="25" t="s">
        <v>2</v>
      </c>
    </row>
    <row r="2091" spans="1:4" x14ac:dyDescent="0.25">
      <c r="A2091" s="25" t="s">
        <v>331</v>
      </c>
      <c r="B2091" s="27" t="s">
        <v>16</v>
      </c>
      <c r="C2091" s="28">
        <v>428012.91</v>
      </c>
      <c r="D2091" s="25" t="s">
        <v>2</v>
      </c>
    </row>
    <row r="2092" spans="1:4" x14ac:dyDescent="0.25">
      <c r="A2092" s="25" t="s">
        <v>331</v>
      </c>
      <c r="B2092" s="27" t="s">
        <v>16</v>
      </c>
      <c r="C2092" s="28">
        <v>7015.97</v>
      </c>
      <c r="D2092" s="25" t="s">
        <v>2</v>
      </c>
    </row>
    <row r="2093" spans="1:4" x14ac:dyDescent="0.25">
      <c r="A2093" s="25" t="s">
        <v>332</v>
      </c>
      <c r="B2093" s="27" t="s">
        <v>16</v>
      </c>
      <c r="C2093" s="28">
        <v>-107962.03</v>
      </c>
      <c r="D2093" s="25" t="s">
        <v>2</v>
      </c>
    </row>
    <row r="2094" spans="1:4" x14ac:dyDescent="0.25">
      <c r="A2094" s="25" t="s">
        <v>332</v>
      </c>
      <c r="B2094" s="27" t="s">
        <v>16</v>
      </c>
      <c r="C2094" s="28">
        <v>-792.91</v>
      </c>
      <c r="D2094" s="25" t="s">
        <v>2</v>
      </c>
    </row>
    <row r="2095" spans="1:4" x14ac:dyDescent="0.25">
      <c r="A2095" s="25" t="s">
        <v>333</v>
      </c>
      <c r="B2095" s="27" t="s">
        <v>16</v>
      </c>
      <c r="C2095" s="28">
        <v>-1203.5999999999999</v>
      </c>
      <c r="D2095" s="25" t="s">
        <v>2</v>
      </c>
    </row>
    <row r="2096" spans="1:4" x14ac:dyDescent="0.25">
      <c r="A2096" s="25" t="s">
        <v>333</v>
      </c>
      <c r="B2096" s="27" t="s">
        <v>16</v>
      </c>
      <c r="C2096" s="28">
        <v>-4.5199999999999996</v>
      </c>
      <c r="D2096" s="25" t="s">
        <v>2</v>
      </c>
    </row>
    <row r="2097" spans="1:4" x14ac:dyDescent="0.25">
      <c r="A2097" s="25" t="s">
        <v>334</v>
      </c>
      <c r="B2097" s="27" t="s">
        <v>16</v>
      </c>
      <c r="C2097" s="28">
        <v>-7716.99</v>
      </c>
      <c r="D2097" s="25" t="s">
        <v>2</v>
      </c>
    </row>
    <row r="2098" spans="1:4" x14ac:dyDescent="0.25">
      <c r="A2098" s="25" t="s">
        <v>334</v>
      </c>
      <c r="B2098" s="27" t="s">
        <v>16</v>
      </c>
      <c r="C2098" s="28">
        <v>4.57</v>
      </c>
      <c r="D2098" s="25" t="s">
        <v>2</v>
      </c>
    </row>
    <row r="2099" spans="1:4" x14ac:dyDescent="0.25">
      <c r="A2099" s="25" t="s">
        <v>335</v>
      </c>
      <c r="B2099" s="27" t="s">
        <v>16</v>
      </c>
      <c r="C2099" s="28">
        <v>-54.01</v>
      </c>
      <c r="D2099" s="25" t="s">
        <v>2</v>
      </c>
    </row>
    <row r="2100" spans="1:4" x14ac:dyDescent="0.25">
      <c r="A2100" s="25" t="s">
        <v>335</v>
      </c>
      <c r="B2100" s="27" t="s">
        <v>16</v>
      </c>
      <c r="C2100" s="28">
        <v>-1129.0999999999999</v>
      </c>
      <c r="D2100" s="25" t="s">
        <v>2</v>
      </c>
    </row>
    <row r="2101" spans="1:4" x14ac:dyDescent="0.25">
      <c r="A2101" s="25" t="s">
        <v>335</v>
      </c>
      <c r="B2101" s="27" t="s">
        <v>16</v>
      </c>
      <c r="C2101" s="28">
        <v>54.01</v>
      </c>
      <c r="D2101" s="25" t="s">
        <v>2</v>
      </c>
    </row>
    <row r="2102" spans="1:4" x14ac:dyDescent="0.25">
      <c r="A2102" s="25" t="s">
        <v>336</v>
      </c>
      <c r="B2102" s="27" t="s">
        <v>16</v>
      </c>
      <c r="C2102" s="28">
        <v>22183.83</v>
      </c>
      <c r="D2102" s="25" t="s">
        <v>2</v>
      </c>
    </row>
    <row r="2103" spans="1:4" x14ac:dyDescent="0.25">
      <c r="A2103" s="25" t="s">
        <v>337</v>
      </c>
      <c r="B2103" s="27" t="s">
        <v>16</v>
      </c>
      <c r="C2103" s="28">
        <v>179.39</v>
      </c>
      <c r="D2103" s="25" t="s">
        <v>2</v>
      </c>
    </row>
    <row r="2104" spans="1:4" x14ac:dyDescent="0.25">
      <c r="A2104" s="25" t="s">
        <v>337</v>
      </c>
      <c r="B2104" s="27" t="s">
        <v>16</v>
      </c>
      <c r="C2104" s="28">
        <v>-79662.98</v>
      </c>
      <c r="D2104" s="25" t="s">
        <v>2</v>
      </c>
    </row>
    <row r="2105" spans="1:4" x14ac:dyDescent="0.25">
      <c r="A2105" s="25" t="s">
        <v>337</v>
      </c>
      <c r="B2105" s="27" t="s">
        <v>16</v>
      </c>
      <c r="C2105" s="28">
        <v>-179.39</v>
      </c>
      <c r="D2105" s="25" t="s">
        <v>2</v>
      </c>
    </row>
    <row r="2106" spans="1:4" x14ac:dyDescent="0.25">
      <c r="A2106" s="25" t="s">
        <v>338</v>
      </c>
      <c r="B2106" s="27" t="s">
        <v>16</v>
      </c>
      <c r="C2106" s="28">
        <v>-112.39</v>
      </c>
      <c r="D2106" s="25" t="s">
        <v>2</v>
      </c>
    </row>
    <row r="2107" spans="1:4" x14ac:dyDescent="0.25">
      <c r="A2107" s="25" t="s">
        <v>338</v>
      </c>
      <c r="B2107" s="27" t="s">
        <v>16</v>
      </c>
      <c r="C2107" s="28">
        <v>49949.13</v>
      </c>
      <c r="D2107" s="25" t="s">
        <v>2</v>
      </c>
    </row>
    <row r="2108" spans="1:4" x14ac:dyDescent="0.25">
      <c r="A2108" s="25" t="s">
        <v>338</v>
      </c>
      <c r="B2108" s="27" t="s">
        <v>16</v>
      </c>
      <c r="C2108" s="28">
        <v>112.39</v>
      </c>
      <c r="D2108" s="25" t="s">
        <v>2</v>
      </c>
    </row>
    <row r="2109" spans="1:4" x14ac:dyDescent="0.25">
      <c r="A2109" s="25" t="s">
        <v>339</v>
      </c>
      <c r="B2109" s="27" t="s">
        <v>16</v>
      </c>
      <c r="C2109" s="28">
        <v>-4.0999999999999996</v>
      </c>
      <c r="D2109" s="25" t="s">
        <v>2</v>
      </c>
    </row>
    <row r="2110" spans="1:4" x14ac:dyDescent="0.25">
      <c r="A2110" s="25" t="s">
        <v>339</v>
      </c>
      <c r="B2110" s="27" t="s">
        <v>16</v>
      </c>
      <c r="C2110" s="28">
        <v>-4213.25</v>
      </c>
      <c r="D2110" s="25" t="s">
        <v>2</v>
      </c>
    </row>
    <row r="2111" spans="1:4" x14ac:dyDescent="0.25">
      <c r="A2111" s="25" t="s">
        <v>339</v>
      </c>
      <c r="B2111" s="27" t="s">
        <v>16</v>
      </c>
      <c r="C2111" s="28">
        <v>4.0999999999999996</v>
      </c>
      <c r="D2111" s="25" t="s">
        <v>2</v>
      </c>
    </row>
    <row r="2112" spans="1:4" x14ac:dyDescent="0.25">
      <c r="A2112" s="25" t="s">
        <v>340</v>
      </c>
      <c r="B2112" s="27" t="s">
        <v>16</v>
      </c>
      <c r="C2112" s="28">
        <v>3.97</v>
      </c>
      <c r="D2112" s="25" t="s">
        <v>2</v>
      </c>
    </row>
    <row r="2113" spans="1:4" x14ac:dyDescent="0.25">
      <c r="A2113" s="25" t="s">
        <v>340</v>
      </c>
      <c r="B2113" s="27" t="s">
        <v>16</v>
      </c>
      <c r="C2113" s="28">
        <v>5109.09</v>
      </c>
      <c r="D2113" s="25" t="s">
        <v>2</v>
      </c>
    </row>
    <row r="2114" spans="1:4" x14ac:dyDescent="0.25">
      <c r="A2114" s="25" t="s">
        <v>340</v>
      </c>
      <c r="B2114" s="27" t="s">
        <v>16</v>
      </c>
      <c r="C2114" s="28">
        <v>-3.97</v>
      </c>
      <c r="D2114" s="25" t="s">
        <v>2</v>
      </c>
    </row>
    <row r="2115" spans="1:4" x14ac:dyDescent="0.25">
      <c r="A2115" s="25" t="s">
        <v>341</v>
      </c>
      <c r="B2115" s="27" t="s">
        <v>18</v>
      </c>
      <c r="C2115" s="28">
        <v>165646.6</v>
      </c>
      <c r="D2115" s="25" t="s">
        <v>2</v>
      </c>
    </row>
    <row r="2116" spans="1:4" x14ac:dyDescent="0.25">
      <c r="A2116" s="25" t="s">
        <v>342</v>
      </c>
      <c r="B2116" s="27" t="s">
        <v>6</v>
      </c>
      <c r="C2116" s="28">
        <v>-61105.68</v>
      </c>
      <c r="D2116" s="25" t="s">
        <v>2</v>
      </c>
    </row>
    <row r="2117" spans="1:4" x14ac:dyDescent="0.25">
      <c r="A2117" s="25" t="s">
        <v>343</v>
      </c>
      <c r="B2117" s="27" t="s">
        <v>18</v>
      </c>
      <c r="C2117" s="28">
        <v>3537330.2</v>
      </c>
      <c r="D2117" s="25" t="s">
        <v>2</v>
      </c>
    </row>
    <row r="2118" spans="1:4" x14ac:dyDescent="0.25">
      <c r="A2118" s="25" t="s">
        <v>344</v>
      </c>
      <c r="B2118" s="27" t="s">
        <v>18</v>
      </c>
      <c r="C2118" s="28">
        <v>-743.87</v>
      </c>
      <c r="D2118" s="25" t="s">
        <v>2</v>
      </c>
    </row>
    <row r="2119" spans="1:4" x14ac:dyDescent="0.25">
      <c r="A2119" s="25" t="s">
        <v>344</v>
      </c>
      <c r="B2119" s="27" t="s">
        <v>18</v>
      </c>
      <c r="C2119" s="28">
        <v>10.37</v>
      </c>
      <c r="D2119" s="25" t="s">
        <v>2</v>
      </c>
    </row>
    <row r="2120" spans="1:4" x14ac:dyDescent="0.25">
      <c r="A2120" s="25" t="s">
        <v>344</v>
      </c>
      <c r="B2120" s="27" t="s">
        <v>18</v>
      </c>
      <c r="C2120" s="28">
        <v>24525.77</v>
      </c>
      <c r="D2120" s="25" t="s">
        <v>2</v>
      </c>
    </row>
    <row r="2121" spans="1:4" x14ac:dyDescent="0.25">
      <c r="A2121" s="25" t="s">
        <v>344</v>
      </c>
      <c r="B2121" s="27" t="s">
        <v>18</v>
      </c>
      <c r="C2121" s="28">
        <v>-34.78</v>
      </c>
      <c r="D2121" s="25" t="s">
        <v>2</v>
      </c>
    </row>
    <row r="2122" spans="1:4" x14ac:dyDescent="0.25">
      <c r="A2122" s="25" t="s">
        <v>344</v>
      </c>
      <c r="B2122" s="27" t="s">
        <v>18</v>
      </c>
      <c r="C2122" s="28">
        <v>-493</v>
      </c>
      <c r="D2122" s="25" t="s">
        <v>2</v>
      </c>
    </row>
    <row r="2123" spans="1:4" x14ac:dyDescent="0.25">
      <c r="A2123" s="25" t="s">
        <v>344</v>
      </c>
      <c r="B2123" s="27" t="s">
        <v>18</v>
      </c>
      <c r="C2123" s="28">
        <v>-24.05</v>
      </c>
      <c r="D2123" s="25" t="s">
        <v>2</v>
      </c>
    </row>
    <row r="2124" spans="1:4" x14ac:dyDescent="0.25">
      <c r="A2124" s="25" t="s">
        <v>344</v>
      </c>
      <c r="B2124" s="27" t="s">
        <v>18</v>
      </c>
      <c r="C2124" s="28">
        <v>2116.58</v>
      </c>
      <c r="D2124" s="25" t="s">
        <v>2</v>
      </c>
    </row>
    <row r="2125" spans="1:4" x14ac:dyDescent="0.25">
      <c r="A2125" s="25" t="s">
        <v>344</v>
      </c>
      <c r="B2125" s="27" t="s">
        <v>18</v>
      </c>
      <c r="C2125" s="28">
        <v>27.84</v>
      </c>
      <c r="D2125" s="25" t="s">
        <v>2</v>
      </c>
    </row>
    <row r="2126" spans="1:4" x14ac:dyDescent="0.25">
      <c r="A2126" s="25" t="s">
        <v>344</v>
      </c>
      <c r="B2126" s="27" t="s">
        <v>18</v>
      </c>
      <c r="C2126" s="28">
        <v>-106.46</v>
      </c>
      <c r="D2126" s="25" t="s">
        <v>2</v>
      </c>
    </row>
    <row r="2127" spans="1:4" x14ac:dyDescent="0.25">
      <c r="A2127" s="25" t="s">
        <v>344</v>
      </c>
      <c r="B2127" s="27" t="s">
        <v>18</v>
      </c>
      <c r="C2127" s="28">
        <v>304.14999999999998</v>
      </c>
      <c r="D2127" s="25" t="s">
        <v>2</v>
      </c>
    </row>
    <row r="2128" spans="1:4" x14ac:dyDescent="0.25">
      <c r="A2128" s="25" t="s">
        <v>344</v>
      </c>
      <c r="B2128" s="27" t="s">
        <v>18</v>
      </c>
      <c r="C2128" s="28">
        <v>7136672.5899999999</v>
      </c>
      <c r="D2128" s="25" t="s">
        <v>2</v>
      </c>
    </row>
    <row r="2129" spans="1:4" x14ac:dyDescent="0.25">
      <c r="A2129" s="25" t="s">
        <v>344</v>
      </c>
      <c r="B2129" s="27" t="s">
        <v>18</v>
      </c>
      <c r="C2129" s="28">
        <v>743.87</v>
      </c>
      <c r="D2129" s="25" t="s">
        <v>2</v>
      </c>
    </row>
    <row r="2130" spans="1:4" x14ac:dyDescent="0.25">
      <c r="A2130" s="25" t="s">
        <v>344</v>
      </c>
      <c r="B2130" s="27" t="s">
        <v>18</v>
      </c>
      <c r="C2130" s="28">
        <v>493</v>
      </c>
      <c r="D2130" s="25" t="s">
        <v>2</v>
      </c>
    </row>
    <row r="2131" spans="1:4" x14ac:dyDescent="0.25">
      <c r="A2131" s="25" t="s">
        <v>344</v>
      </c>
      <c r="B2131" s="27" t="s">
        <v>18</v>
      </c>
      <c r="C2131" s="28">
        <v>290.93</v>
      </c>
      <c r="D2131" s="25" t="s">
        <v>2</v>
      </c>
    </row>
    <row r="2132" spans="1:4" x14ac:dyDescent="0.25">
      <c r="A2132" s="25" t="s">
        <v>344</v>
      </c>
      <c r="B2132" s="27" t="s">
        <v>18</v>
      </c>
      <c r="C2132" s="28">
        <v>4067.84</v>
      </c>
      <c r="D2132" s="25" t="s">
        <v>2</v>
      </c>
    </row>
    <row r="2133" spans="1:4" x14ac:dyDescent="0.25">
      <c r="A2133" s="25" t="s">
        <v>344</v>
      </c>
      <c r="B2133" s="27" t="s">
        <v>18</v>
      </c>
      <c r="C2133" s="28">
        <v>106.46</v>
      </c>
      <c r="D2133" s="25" t="s">
        <v>2</v>
      </c>
    </row>
    <row r="2134" spans="1:4" x14ac:dyDescent="0.25">
      <c r="A2134" s="25" t="s">
        <v>344</v>
      </c>
      <c r="B2134" s="27" t="s">
        <v>18</v>
      </c>
      <c r="C2134" s="28">
        <v>60.32</v>
      </c>
      <c r="D2134" s="25" t="s">
        <v>2</v>
      </c>
    </row>
    <row r="2135" spans="1:4" x14ac:dyDescent="0.25">
      <c r="A2135" s="25" t="s">
        <v>345</v>
      </c>
      <c r="B2135" s="27" t="s">
        <v>8</v>
      </c>
      <c r="C2135" s="28">
        <v>297627.78000000003</v>
      </c>
      <c r="D2135" s="25" t="s">
        <v>2</v>
      </c>
    </row>
    <row r="2136" spans="1:4" x14ac:dyDescent="0.25">
      <c r="A2136" s="25" t="s">
        <v>346</v>
      </c>
      <c r="B2136" s="27" t="s">
        <v>9</v>
      </c>
      <c r="C2136" s="28">
        <v>32088967.329999998</v>
      </c>
      <c r="D2136" s="25" t="s">
        <v>2</v>
      </c>
    </row>
    <row r="2137" spans="1:4" x14ac:dyDescent="0.25">
      <c r="A2137" s="25" t="s">
        <v>346</v>
      </c>
      <c r="B2137" s="27" t="s">
        <v>9</v>
      </c>
      <c r="C2137" s="28">
        <v>26507450.030000001</v>
      </c>
      <c r="D2137" s="25" t="s">
        <v>2</v>
      </c>
    </row>
    <row r="2138" spans="1:4" x14ac:dyDescent="0.25">
      <c r="A2138" s="25" t="s">
        <v>346</v>
      </c>
      <c r="B2138" s="27" t="s">
        <v>9</v>
      </c>
      <c r="C2138" s="28">
        <v>47281930.289999999</v>
      </c>
      <c r="D2138" s="25" t="s">
        <v>2</v>
      </c>
    </row>
    <row r="2139" spans="1:4" x14ac:dyDescent="0.25">
      <c r="A2139" s="25" t="s">
        <v>346</v>
      </c>
      <c r="B2139" s="27" t="s">
        <v>9</v>
      </c>
      <c r="C2139" s="28">
        <v>20849027.449999999</v>
      </c>
      <c r="D2139" s="25" t="s">
        <v>2</v>
      </c>
    </row>
    <row r="2140" spans="1:4" x14ac:dyDescent="0.25">
      <c r="A2140" s="25" t="s">
        <v>346</v>
      </c>
      <c r="B2140" s="27" t="s">
        <v>9</v>
      </c>
      <c r="C2140" s="28">
        <v>12761447.699999999</v>
      </c>
      <c r="D2140" s="25" t="s">
        <v>2</v>
      </c>
    </row>
    <row r="2141" spans="1:4" x14ac:dyDescent="0.25">
      <c r="A2141" s="25" t="s">
        <v>346</v>
      </c>
      <c r="B2141" s="27" t="s">
        <v>9</v>
      </c>
      <c r="C2141" s="28">
        <v>11359985.09</v>
      </c>
      <c r="D2141" s="25" t="s">
        <v>2</v>
      </c>
    </row>
    <row r="2142" spans="1:4" x14ac:dyDescent="0.25">
      <c r="A2142" s="25" t="s">
        <v>346</v>
      </c>
      <c r="B2142" s="27" t="s">
        <v>9</v>
      </c>
      <c r="C2142" s="28">
        <v>7569566.8799999999</v>
      </c>
      <c r="D2142" s="25" t="s">
        <v>2</v>
      </c>
    </row>
    <row r="2143" spans="1:4" x14ac:dyDescent="0.25">
      <c r="A2143" s="25" t="s">
        <v>346</v>
      </c>
      <c r="B2143" s="27" t="s">
        <v>9</v>
      </c>
      <c r="C2143" s="28">
        <v>9258300.2400000002</v>
      </c>
      <c r="D2143" s="25" t="s">
        <v>2</v>
      </c>
    </row>
    <row r="2144" spans="1:4" x14ac:dyDescent="0.25">
      <c r="A2144" s="25" t="s">
        <v>346</v>
      </c>
      <c r="B2144" s="27" t="s">
        <v>9</v>
      </c>
      <c r="C2144" s="28">
        <v>14630659.27</v>
      </c>
      <c r="D2144" s="25" t="s">
        <v>2</v>
      </c>
    </row>
    <row r="2145" spans="1:4" x14ac:dyDescent="0.25">
      <c r="A2145" s="25" t="s">
        <v>346</v>
      </c>
      <c r="B2145" s="27" t="s">
        <v>9</v>
      </c>
      <c r="C2145" s="28">
        <v>13920479.98</v>
      </c>
      <c r="D2145" s="25" t="s">
        <v>2</v>
      </c>
    </row>
    <row r="2146" spans="1:4" x14ac:dyDescent="0.25">
      <c r="A2146" s="25" t="s">
        <v>346</v>
      </c>
      <c r="B2146" s="27" t="s">
        <v>9</v>
      </c>
      <c r="C2146" s="28">
        <v>12927651.869999999</v>
      </c>
      <c r="D2146" s="25" t="s">
        <v>2</v>
      </c>
    </row>
    <row r="2147" spans="1:4" x14ac:dyDescent="0.25">
      <c r="A2147" s="25" t="s">
        <v>346</v>
      </c>
      <c r="B2147" s="27" t="s">
        <v>9</v>
      </c>
      <c r="C2147" s="28">
        <v>22731619.109999999</v>
      </c>
      <c r="D2147" s="25" t="s">
        <v>2</v>
      </c>
    </row>
    <row r="2148" spans="1:4" x14ac:dyDescent="0.25">
      <c r="A2148" s="25" t="s">
        <v>346</v>
      </c>
      <c r="B2148" s="27" t="s">
        <v>9</v>
      </c>
      <c r="C2148" s="28">
        <v>27864361.219999999</v>
      </c>
      <c r="D2148" s="25" t="s">
        <v>2</v>
      </c>
    </row>
    <row r="2149" spans="1:4" x14ac:dyDescent="0.25">
      <c r="A2149" s="25" t="s">
        <v>346</v>
      </c>
      <c r="B2149" s="27" t="s">
        <v>9</v>
      </c>
      <c r="C2149" s="28">
        <v>46931426.109999999</v>
      </c>
      <c r="D2149" s="25" t="s">
        <v>2</v>
      </c>
    </row>
    <row r="2150" spans="1:4" x14ac:dyDescent="0.25">
      <c r="A2150" s="25" t="s">
        <v>346</v>
      </c>
      <c r="B2150" s="27" t="s">
        <v>9</v>
      </c>
      <c r="C2150" s="28">
        <v>38347526.340000004</v>
      </c>
      <c r="D2150" s="25" t="s">
        <v>2</v>
      </c>
    </row>
    <row r="2151" spans="1:4" x14ac:dyDescent="0.25">
      <c r="A2151" s="25" t="s">
        <v>346</v>
      </c>
      <c r="B2151" s="27" t="s">
        <v>9</v>
      </c>
      <c r="C2151" s="28">
        <v>45031035.380000003</v>
      </c>
      <c r="D2151" s="25" t="s">
        <v>2</v>
      </c>
    </row>
    <row r="2152" spans="1:4" x14ac:dyDescent="0.25">
      <c r="A2152" s="25" t="s">
        <v>346</v>
      </c>
      <c r="B2152" s="27" t="s">
        <v>9</v>
      </c>
      <c r="C2152" s="28">
        <v>46743840.82</v>
      </c>
      <c r="D2152" s="25" t="s">
        <v>2</v>
      </c>
    </row>
    <row r="2153" spans="1:4" x14ac:dyDescent="0.25">
      <c r="A2153" s="25" t="s">
        <v>346</v>
      </c>
      <c r="B2153" s="27" t="s">
        <v>9</v>
      </c>
      <c r="C2153" s="28">
        <v>21737034.960000001</v>
      </c>
      <c r="D2153" s="25" t="s">
        <v>2</v>
      </c>
    </row>
    <row r="2154" spans="1:4" x14ac:dyDescent="0.25">
      <c r="A2154" s="25" t="s">
        <v>346</v>
      </c>
      <c r="B2154" s="27" t="s">
        <v>9</v>
      </c>
      <c r="C2154" s="28">
        <v>54035944.049999997</v>
      </c>
      <c r="D2154" s="25" t="s">
        <v>2</v>
      </c>
    </row>
    <row r="2155" spans="1:4" x14ac:dyDescent="0.25">
      <c r="A2155" s="25" t="s">
        <v>346</v>
      </c>
      <c r="B2155" s="27" t="s">
        <v>9</v>
      </c>
      <c r="C2155" s="28">
        <v>65131775.859999999</v>
      </c>
      <c r="D2155" s="25" t="s">
        <v>2</v>
      </c>
    </row>
    <row r="2156" spans="1:4" x14ac:dyDescent="0.25">
      <c r="A2156" s="25" t="s">
        <v>347</v>
      </c>
      <c r="B2156" s="27" t="s">
        <v>6</v>
      </c>
      <c r="C2156" s="28">
        <v>-57654.09</v>
      </c>
      <c r="D2156" s="25" t="s">
        <v>2</v>
      </c>
    </row>
    <row r="2157" spans="1:4" x14ac:dyDescent="0.25">
      <c r="A2157" s="25" t="s">
        <v>348</v>
      </c>
      <c r="B2157" s="27" t="s">
        <v>13</v>
      </c>
      <c r="C2157" s="28">
        <v>-221014.34</v>
      </c>
      <c r="D2157" s="25" t="s">
        <v>2</v>
      </c>
    </row>
    <row r="2158" spans="1:4" x14ac:dyDescent="0.25">
      <c r="A2158" s="25" t="s">
        <v>348</v>
      </c>
      <c r="B2158" s="27" t="s">
        <v>13</v>
      </c>
      <c r="C2158" s="28">
        <v>-936610.11</v>
      </c>
      <c r="D2158" s="25" t="s">
        <v>2</v>
      </c>
    </row>
    <row r="2159" spans="1:4" x14ac:dyDescent="0.25">
      <c r="A2159" s="25" t="s">
        <v>348</v>
      </c>
      <c r="B2159" s="27" t="s">
        <v>13</v>
      </c>
      <c r="C2159" s="28">
        <v>-174551.01</v>
      </c>
      <c r="D2159" s="25" t="s">
        <v>2</v>
      </c>
    </row>
    <row r="2160" spans="1:4" x14ac:dyDescent="0.25">
      <c r="A2160" s="25" t="s">
        <v>348</v>
      </c>
      <c r="B2160" s="27" t="s">
        <v>13</v>
      </c>
      <c r="C2160" s="28">
        <v>-182706.56</v>
      </c>
      <c r="D2160" s="25" t="s">
        <v>2</v>
      </c>
    </row>
    <row r="2161" spans="1:4" x14ac:dyDescent="0.25">
      <c r="A2161" s="25" t="s">
        <v>348</v>
      </c>
      <c r="B2161" s="27" t="s">
        <v>13</v>
      </c>
      <c r="C2161" s="28">
        <v>-43752.34</v>
      </c>
      <c r="D2161" s="25" t="s">
        <v>2</v>
      </c>
    </row>
    <row r="2162" spans="1:4" x14ac:dyDescent="0.25">
      <c r="A2162" s="25" t="s">
        <v>349</v>
      </c>
      <c r="B2162" s="27" t="s">
        <v>5</v>
      </c>
      <c r="C2162" s="28">
        <v>-8693.33</v>
      </c>
      <c r="D2162" s="25" t="s">
        <v>2</v>
      </c>
    </row>
    <row r="2163" spans="1:4" x14ac:dyDescent="0.25">
      <c r="A2163" s="25" t="s">
        <v>350</v>
      </c>
      <c r="B2163" s="27" t="s">
        <v>13</v>
      </c>
      <c r="C2163" s="28">
        <v>1689936.65</v>
      </c>
      <c r="D2163" s="25" t="s">
        <v>2</v>
      </c>
    </row>
    <row r="2164" spans="1:4" x14ac:dyDescent="0.25">
      <c r="A2164" s="25" t="s">
        <v>350</v>
      </c>
      <c r="B2164" s="27" t="s">
        <v>13</v>
      </c>
      <c r="C2164" s="28">
        <v>1768895.09</v>
      </c>
      <c r="D2164" s="25" t="s">
        <v>2</v>
      </c>
    </row>
    <row r="2165" spans="1:4" x14ac:dyDescent="0.25">
      <c r="A2165" s="25" t="s">
        <v>350</v>
      </c>
      <c r="B2165" s="27" t="s">
        <v>13</v>
      </c>
      <c r="C2165" s="28">
        <v>407901.78</v>
      </c>
      <c r="D2165" s="25" t="s">
        <v>2</v>
      </c>
    </row>
    <row r="2166" spans="1:4" x14ac:dyDescent="0.25">
      <c r="A2166" s="25" t="s">
        <v>350</v>
      </c>
      <c r="B2166" s="27" t="s">
        <v>13</v>
      </c>
      <c r="C2166" s="28">
        <v>417630.25</v>
      </c>
      <c r="D2166" s="25" t="s">
        <v>2</v>
      </c>
    </row>
    <row r="2167" spans="1:4" x14ac:dyDescent="0.25">
      <c r="A2167" s="25" t="s">
        <v>350</v>
      </c>
      <c r="B2167" s="27" t="s">
        <v>13</v>
      </c>
      <c r="C2167" s="28">
        <v>423593.71</v>
      </c>
      <c r="D2167" s="25" t="s">
        <v>2</v>
      </c>
    </row>
    <row r="2168" spans="1:4" x14ac:dyDescent="0.25">
      <c r="A2168" s="25" t="s">
        <v>350</v>
      </c>
      <c r="B2168" s="27" t="s">
        <v>13</v>
      </c>
      <c r="C2168" s="28">
        <v>578165.76000000001</v>
      </c>
      <c r="D2168" s="25" t="s">
        <v>2</v>
      </c>
    </row>
    <row r="2169" spans="1:4" x14ac:dyDescent="0.25">
      <c r="A2169" s="25" t="s">
        <v>350</v>
      </c>
      <c r="B2169" s="27" t="s">
        <v>13</v>
      </c>
      <c r="C2169" s="28">
        <v>605179.19999999995</v>
      </c>
      <c r="D2169" s="25" t="s">
        <v>2</v>
      </c>
    </row>
    <row r="2170" spans="1:4" x14ac:dyDescent="0.25">
      <c r="A2170" s="25" t="s">
        <v>350</v>
      </c>
      <c r="B2170" s="27" t="s">
        <v>13</v>
      </c>
      <c r="C2170" s="28">
        <v>139552.44</v>
      </c>
      <c r="D2170" s="25" t="s">
        <v>2</v>
      </c>
    </row>
    <row r="2171" spans="1:4" x14ac:dyDescent="0.25">
      <c r="A2171" s="25" t="s">
        <v>350</v>
      </c>
      <c r="B2171" s="27" t="s">
        <v>13</v>
      </c>
      <c r="C2171" s="28">
        <v>142880.88</v>
      </c>
      <c r="D2171" s="25" t="s">
        <v>2</v>
      </c>
    </row>
    <row r="2172" spans="1:4" x14ac:dyDescent="0.25">
      <c r="A2172" s="25" t="s">
        <v>350</v>
      </c>
      <c r="B2172" s="27" t="s">
        <v>13</v>
      </c>
      <c r="C2172" s="28">
        <v>144921</v>
      </c>
      <c r="D2172" s="25" t="s">
        <v>2</v>
      </c>
    </row>
    <row r="2173" spans="1:4" x14ac:dyDescent="0.25">
      <c r="A2173" s="25" t="s">
        <v>351</v>
      </c>
      <c r="B2173" s="27" t="s">
        <v>9</v>
      </c>
      <c r="C2173" s="28">
        <v>1065019.32</v>
      </c>
      <c r="D2173" s="25" t="s">
        <v>2</v>
      </c>
    </row>
    <row r="2174" spans="1:4" x14ac:dyDescent="0.25">
      <c r="A2174" s="25" t="s">
        <v>351</v>
      </c>
      <c r="B2174" s="27" t="s">
        <v>9</v>
      </c>
      <c r="C2174" s="28">
        <v>1114779.72</v>
      </c>
      <c r="D2174" s="25" t="s">
        <v>2</v>
      </c>
    </row>
    <row r="2175" spans="1:4" x14ac:dyDescent="0.25">
      <c r="A2175" s="25" t="s">
        <v>351</v>
      </c>
      <c r="B2175" s="27" t="s">
        <v>9</v>
      </c>
      <c r="C2175" s="28">
        <v>239318.52</v>
      </c>
      <c r="D2175" s="25" t="s">
        <v>2</v>
      </c>
    </row>
    <row r="2176" spans="1:4" x14ac:dyDescent="0.25">
      <c r="A2176" s="25" t="s">
        <v>351</v>
      </c>
      <c r="B2176" s="27" t="s">
        <v>9</v>
      </c>
      <c r="C2176" s="28">
        <v>158452.07999999999</v>
      </c>
      <c r="D2176" s="25" t="s">
        <v>2</v>
      </c>
    </row>
    <row r="2177" spans="1:4" x14ac:dyDescent="0.25">
      <c r="A2177" s="25" t="s">
        <v>351</v>
      </c>
      <c r="B2177" s="27" t="s">
        <v>9</v>
      </c>
      <c r="C2177" s="28">
        <v>266954.03999999998</v>
      </c>
      <c r="D2177" s="25" t="s">
        <v>2</v>
      </c>
    </row>
    <row r="2178" spans="1:4" x14ac:dyDescent="0.25">
      <c r="A2178" s="25" t="s">
        <v>352</v>
      </c>
      <c r="B2178" s="27" t="s">
        <v>4</v>
      </c>
      <c r="C2178" s="28">
        <v>-20422427.289999999</v>
      </c>
      <c r="D2178" s="25" t="s">
        <v>2</v>
      </c>
    </row>
    <row r="2179" spans="1:4" x14ac:dyDescent="0.25">
      <c r="A2179" s="25" t="s">
        <v>353</v>
      </c>
      <c r="B2179" s="27" t="s">
        <v>4</v>
      </c>
      <c r="C2179" s="28">
        <v>493763.21</v>
      </c>
      <c r="D2179" s="25" t="s">
        <v>2</v>
      </c>
    </row>
    <row r="2180" spans="1:4" x14ac:dyDescent="0.25">
      <c r="A2180" s="25" t="s">
        <v>354</v>
      </c>
      <c r="B2180" s="27" t="s">
        <v>14</v>
      </c>
      <c r="C2180" s="28">
        <v>159529111.16</v>
      </c>
      <c r="D2180" s="25" t="s">
        <v>2</v>
      </c>
    </row>
    <row r="2181" spans="1:4" x14ac:dyDescent="0.25">
      <c r="A2181" s="25" t="s">
        <v>354</v>
      </c>
      <c r="B2181" s="27" t="s">
        <v>14</v>
      </c>
      <c r="C2181" s="28">
        <v>174754926.08000001</v>
      </c>
      <c r="D2181" s="25" t="s">
        <v>2</v>
      </c>
    </row>
    <row r="2182" spans="1:4" x14ac:dyDescent="0.25">
      <c r="A2182" s="25" t="s">
        <v>354</v>
      </c>
      <c r="B2182" s="27" t="s">
        <v>14</v>
      </c>
      <c r="C2182" s="28">
        <v>144006629.38</v>
      </c>
      <c r="D2182" s="25" t="s">
        <v>2</v>
      </c>
    </row>
    <row r="2183" spans="1:4" x14ac:dyDescent="0.25">
      <c r="A2183" s="25" t="s">
        <v>354</v>
      </c>
      <c r="B2183" s="27" t="s">
        <v>14</v>
      </c>
      <c r="C2183" s="28">
        <v>358702.2</v>
      </c>
      <c r="D2183" s="25" t="s">
        <v>2</v>
      </c>
    </row>
    <row r="2184" spans="1:4" x14ac:dyDescent="0.25">
      <c r="A2184" s="25" t="s">
        <v>354</v>
      </c>
      <c r="B2184" s="27" t="s">
        <v>9</v>
      </c>
      <c r="C2184" s="28">
        <v>48111838.490000002</v>
      </c>
      <c r="D2184" s="25" t="s">
        <v>2</v>
      </c>
    </row>
    <row r="2185" spans="1:4" x14ac:dyDescent="0.25">
      <c r="A2185" s="25" t="s">
        <v>354</v>
      </c>
      <c r="B2185" s="27" t="s">
        <v>9</v>
      </c>
      <c r="C2185" s="28">
        <v>295720.94</v>
      </c>
      <c r="D2185" s="25" t="s">
        <v>2</v>
      </c>
    </row>
    <row r="2186" spans="1:4" x14ac:dyDescent="0.25">
      <c r="A2186" s="25" t="s">
        <v>354</v>
      </c>
      <c r="B2186" s="27" t="s">
        <v>9</v>
      </c>
      <c r="C2186" s="28">
        <v>9133916.8599999994</v>
      </c>
      <c r="D2186" s="25" t="s">
        <v>2</v>
      </c>
    </row>
    <row r="2187" spans="1:4" x14ac:dyDescent="0.25">
      <c r="A2187" s="25" t="s">
        <v>354</v>
      </c>
      <c r="B2187" s="27" t="s">
        <v>14</v>
      </c>
      <c r="C2187" s="28">
        <v>343858.69</v>
      </c>
      <c r="D2187" s="25" t="s">
        <v>2</v>
      </c>
    </row>
    <row r="2188" spans="1:4" x14ac:dyDescent="0.25">
      <c r="A2188" s="25" t="s">
        <v>354</v>
      </c>
      <c r="B2188" s="27" t="s">
        <v>14</v>
      </c>
      <c r="C2188" s="28">
        <v>305758.90000000002</v>
      </c>
      <c r="D2188" s="25" t="s">
        <v>2</v>
      </c>
    </row>
    <row r="2189" spans="1:4" x14ac:dyDescent="0.25">
      <c r="A2189" s="25" t="s">
        <v>354</v>
      </c>
      <c r="B2189" s="27" t="s">
        <v>14</v>
      </c>
      <c r="C2189" s="28">
        <v>130552421.06999999</v>
      </c>
      <c r="D2189" s="25" t="s">
        <v>2</v>
      </c>
    </row>
    <row r="2190" spans="1:4" x14ac:dyDescent="0.25">
      <c r="A2190" s="25" t="s">
        <v>354</v>
      </c>
      <c r="B2190" s="27" t="s">
        <v>14</v>
      </c>
      <c r="C2190" s="28">
        <v>57724723.880000003</v>
      </c>
      <c r="D2190" s="25" t="s">
        <v>2</v>
      </c>
    </row>
    <row r="2191" spans="1:4" x14ac:dyDescent="0.25">
      <c r="A2191" s="25" t="s">
        <v>354</v>
      </c>
      <c r="B2191" s="27" t="s">
        <v>9</v>
      </c>
      <c r="C2191" s="28">
        <v>87425.87</v>
      </c>
      <c r="D2191" s="25" t="s">
        <v>2</v>
      </c>
    </row>
    <row r="2192" spans="1:4" x14ac:dyDescent="0.25">
      <c r="A2192" s="25" t="s">
        <v>354</v>
      </c>
      <c r="B2192" s="27" t="s">
        <v>14</v>
      </c>
      <c r="C2192" s="28">
        <v>53540.92</v>
      </c>
      <c r="D2192" s="25" t="s">
        <v>2</v>
      </c>
    </row>
    <row r="2193" spans="1:4" x14ac:dyDescent="0.25">
      <c r="A2193" s="25" t="s">
        <v>354</v>
      </c>
      <c r="B2193" s="27" t="s">
        <v>9</v>
      </c>
      <c r="C2193" s="28">
        <v>2969593.21</v>
      </c>
      <c r="D2193" s="25" t="s">
        <v>2</v>
      </c>
    </row>
    <row r="2194" spans="1:4" x14ac:dyDescent="0.25">
      <c r="A2194" s="25" t="s">
        <v>354</v>
      </c>
      <c r="B2194" s="27" t="s">
        <v>9</v>
      </c>
      <c r="C2194" s="28">
        <v>4075917.7</v>
      </c>
      <c r="D2194" s="25" t="s">
        <v>2</v>
      </c>
    </row>
    <row r="2195" spans="1:4" x14ac:dyDescent="0.25">
      <c r="A2195" s="25" t="s">
        <v>354</v>
      </c>
      <c r="B2195" s="27" t="s">
        <v>14</v>
      </c>
      <c r="C2195" s="28">
        <v>-119733.48</v>
      </c>
      <c r="D2195" s="25" t="s">
        <v>2</v>
      </c>
    </row>
    <row r="2196" spans="1:4" x14ac:dyDescent="0.25">
      <c r="A2196" s="25" t="s">
        <v>354</v>
      </c>
      <c r="B2196" s="27" t="s">
        <v>14</v>
      </c>
      <c r="C2196" s="28">
        <v>-139429.89000000001</v>
      </c>
      <c r="D2196" s="25" t="s">
        <v>2</v>
      </c>
    </row>
    <row r="2197" spans="1:4" x14ac:dyDescent="0.25">
      <c r="A2197" s="25" t="s">
        <v>355</v>
      </c>
      <c r="B2197" s="27" t="s">
        <v>14</v>
      </c>
      <c r="C2197" s="28">
        <v>704100</v>
      </c>
      <c r="D2197" s="25" t="s">
        <v>2</v>
      </c>
    </row>
    <row r="2198" spans="1:4" x14ac:dyDescent="0.25">
      <c r="A2198" s="25" t="s">
        <v>355</v>
      </c>
      <c r="B2198" s="27" t="s">
        <v>14</v>
      </c>
      <c r="C2198" s="28">
        <v>1128180</v>
      </c>
      <c r="D2198" s="25" t="s">
        <v>2</v>
      </c>
    </row>
    <row r="2199" spans="1:4" x14ac:dyDescent="0.25">
      <c r="A2199" s="25" t="s">
        <v>356</v>
      </c>
      <c r="B2199" s="27" t="s">
        <v>3</v>
      </c>
      <c r="C2199" s="28">
        <v>-268991.28999999998</v>
      </c>
      <c r="D2199" s="25" t="s">
        <v>2</v>
      </c>
    </row>
    <row r="2200" spans="1:4" x14ac:dyDescent="0.25">
      <c r="A2200" s="25" t="s">
        <v>356</v>
      </c>
      <c r="B2200" s="27" t="s">
        <v>3</v>
      </c>
      <c r="C2200" s="28">
        <v>-300226.27</v>
      </c>
      <c r="D2200" s="25" t="s">
        <v>2</v>
      </c>
    </row>
    <row r="2201" spans="1:4" x14ac:dyDescent="0.25">
      <c r="A2201" s="25" t="s">
        <v>357</v>
      </c>
      <c r="B2201" s="27" t="s">
        <v>7</v>
      </c>
      <c r="C2201" s="28">
        <v>-859188.71</v>
      </c>
      <c r="D2201" s="25" t="s">
        <v>2</v>
      </c>
    </row>
    <row r="2202" spans="1:4" x14ac:dyDescent="0.25">
      <c r="A2202" s="25" t="s">
        <v>357</v>
      </c>
      <c r="B2202" s="27" t="s">
        <v>7</v>
      </c>
      <c r="C2202" s="28">
        <v>-403876.49</v>
      </c>
      <c r="D2202" s="25" t="s">
        <v>2</v>
      </c>
    </row>
    <row r="2203" spans="1:4" x14ac:dyDescent="0.25">
      <c r="A2203" s="25" t="s">
        <v>358</v>
      </c>
      <c r="B2203" s="27" t="s">
        <v>14</v>
      </c>
      <c r="C2203" s="28">
        <v>-63059366.719999999</v>
      </c>
      <c r="D2203" s="25" t="s">
        <v>2</v>
      </c>
    </row>
    <row r="2204" spans="1:4" x14ac:dyDescent="0.25">
      <c r="A2204" s="25" t="s">
        <v>358</v>
      </c>
      <c r="B2204" s="27" t="s">
        <v>14</v>
      </c>
      <c r="C2204" s="28">
        <v>-14956605</v>
      </c>
      <c r="D2204" s="25" t="s">
        <v>2</v>
      </c>
    </row>
    <row r="2205" spans="1:4" x14ac:dyDescent="0.25">
      <c r="A2205" s="25" t="s">
        <v>358</v>
      </c>
      <c r="B2205" s="27" t="s">
        <v>14</v>
      </c>
      <c r="C2205" s="28">
        <v>-51161428.259999998</v>
      </c>
      <c r="D2205" s="25" t="s">
        <v>2</v>
      </c>
    </row>
    <row r="2206" spans="1:4" x14ac:dyDescent="0.25">
      <c r="A2206" s="25" t="s">
        <v>358</v>
      </c>
      <c r="B2206" s="27" t="s">
        <v>14</v>
      </c>
      <c r="C2206" s="28">
        <v>-99061.71</v>
      </c>
      <c r="D2206" s="25" t="s">
        <v>2</v>
      </c>
    </row>
    <row r="2207" spans="1:4" x14ac:dyDescent="0.25">
      <c r="A2207" s="25" t="s">
        <v>358</v>
      </c>
      <c r="B2207" s="27" t="s">
        <v>14</v>
      </c>
      <c r="C2207" s="28">
        <v>-84427.08</v>
      </c>
      <c r="D2207" s="25" t="s">
        <v>2</v>
      </c>
    </row>
    <row r="2208" spans="1:4" x14ac:dyDescent="0.25">
      <c r="A2208" s="25" t="s">
        <v>358</v>
      </c>
      <c r="B2208" s="27" t="s">
        <v>14</v>
      </c>
      <c r="C2208" s="28">
        <v>-96871.39</v>
      </c>
      <c r="D2208" s="25" t="s">
        <v>2</v>
      </c>
    </row>
    <row r="2209" spans="1:4" x14ac:dyDescent="0.25">
      <c r="A2209" s="25" t="s">
        <v>358</v>
      </c>
      <c r="B2209" s="27" t="s">
        <v>9</v>
      </c>
      <c r="C2209" s="28">
        <v>-81023.53</v>
      </c>
      <c r="D2209" s="25" t="s">
        <v>2</v>
      </c>
    </row>
    <row r="2210" spans="1:4" x14ac:dyDescent="0.25">
      <c r="A2210" s="25" t="s">
        <v>358</v>
      </c>
      <c r="B2210" s="27" t="s">
        <v>9</v>
      </c>
      <c r="C2210" s="28">
        <v>-18177614.530000001</v>
      </c>
      <c r="D2210" s="25" t="s">
        <v>2</v>
      </c>
    </row>
    <row r="2211" spans="1:4" x14ac:dyDescent="0.25">
      <c r="A2211" s="25" t="s">
        <v>358</v>
      </c>
      <c r="B2211" s="27" t="s">
        <v>9</v>
      </c>
      <c r="C2211" s="28">
        <v>-3359981.84</v>
      </c>
      <c r="D2211" s="25" t="s">
        <v>2</v>
      </c>
    </row>
    <row r="2212" spans="1:4" x14ac:dyDescent="0.25">
      <c r="A2212" s="25" t="s">
        <v>358</v>
      </c>
      <c r="B2212" s="27" t="s">
        <v>14</v>
      </c>
      <c r="C2212" s="28">
        <v>-56234412.409999996</v>
      </c>
      <c r="D2212" s="25" t="s">
        <v>2</v>
      </c>
    </row>
    <row r="2213" spans="1:4" x14ac:dyDescent="0.25">
      <c r="A2213" s="25" t="s">
        <v>358</v>
      </c>
      <c r="B2213" s="27" t="s">
        <v>9</v>
      </c>
      <c r="C2213" s="28">
        <v>-1346534.45</v>
      </c>
      <c r="D2213" s="25" t="s">
        <v>2</v>
      </c>
    </row>
    <row r="2214" spans="1:4" x14ac:dyDescent="0.25">
      <c r="A2214" s="25" t="s">
        <v>358</v>
      </c>
      <c r="B2214" s="27" t="s">
        <v>9</v>
      </c>
      <c r="C2214" s="28">
        <v>-1823329.75</v>
      </c>
      <c r="D2214" s="25" t="s">
        <v>2</v>
      </c>
    </row>
    <row r="2215" spans="1:4" x14ac:dyDescent="0.25">
      <c r="A2215" s="25" t="s">
        <v>358</v>
      </c>
      <c r="B2215" s="27" t="s">
        <v>9</v>
      </c>
      <c r="C2215" s="28">
        <v>-24758.880000000001</v>
      </c>
      <c r="D2215" s="25" t="s">
        <v>2</v>
      </c>
    </row>
    <row r="2216" spans="1:4" x14ac:dyDescent="0.25">
      <c r="A2216" s="25" t="s">
        <v>359</v>
      </c>
      <c r="B2216" s="27" t="s">
        <v>14</v>
      </c>
      <c r="C2216" s="28">
        <v>16587710.93</v>
      </c>
      <c r="D2216" s="25" t="s">
        <v>2</v>
      </c>
    </row>
    <row r="2217" spans="1:4" x14ac:dyDescent="0.25">
      <c r="A2217" s="25" t="s">
        <v>359</v>
      </c>
      <c r="B2217" s="27" t="s">
        <v>14</v>
      </c>
      <c r="C2217" s="28">
        <v>20296.2</v>
      </c>
      <c r="D2217" s="25" t="s">
        <v>2</v>
      </c>
    </row>
    <row r="2218" spans="1:4" x14ac:dyDescent="0.25">
      <c r="A2218" s="25" t="s">
        <v>359</v>
      </c>
      <c r="B2218" s="27" t="s">
        <v>9</v>
      </c>
      <c r="C2218" s="28">
        <v>1780485.36</v>
      </c>
      <c r="D2218" s="25" t="s">
        <v>2</v>
      </c>
    </row>
    <row r="2219" spans="1:4" x14ac:dyDescent="0.25">
      <c r="A2219" s="25" t="s">
        <v>359</v>
      </c>
      <c r="B2219" s="27" t="s">
        <v>14</v>
      </c>
      <c r="C2219" s="28">
        <v>25600.76</v>
      </c>
      <c r="D2219" s="25" t="s">
        <v>2</v>
      </c>
    </row>
    <row r="2220" spans="1:4" x14ac:dyDescent="0.25">
      <c r="A2220" s="25" t="s">
        <v>359</v>
      </c>
      <c r="B2220" s="27" t="s">
        <v>14</v>
      </c>
      <c r="C2220" s="28">
        <v>31953.119999999999</v>
      </c>
      <c r="D2220" s="25" t="s">
        <v>2</v>
      </c>
    </row>
    <row r="2221" spans="1:4" x14ac:dyDescent="0.25">
      <c r="A2221" s="25" t="s">
        <v>359</v>
      </c>
      <c r="B2221" s="27" t="s">
        <v>14</v>
      </c>
      <c r="C2221" s="28">
        <v>21191400.66</v>
      </c>
      <c r="D2221" s="25" t="s">
        <v>2</v>
      </c>
    </row>
    <row r="2222" spans="1:4" x14ac:dyDescent="0.25">
      <c r="A2222" s="25" t="s">
        <v>359</v>
      </c>
      <c r="B2222" s="27" t="s">
        <v>14</v>
      </c>
      <c r="C2222" s="28">
        <v>17793220.539999999</v>
      </c>
      <c r="D2222" s="25" t="s">
        <v>2</v>
      </c>
    </row>
    <row r="2223" spans="1:4" x14ac:dyDescent="0.25">
      <c r="A2223" s="25" t="s">
        <v>359</v>
      </c>
      <c r="B2223" s="27" t="s">
        <v>9</v>
      </c>
      <c r="C2223" s="28">
        <v>13772438.4</v>
      </c>
      <c r="D2223" s="25" t="s">
        <v>2</v>
      </c>
    </row>
    <row r="2224" spans="1:4" x14ac:dyDescent="0.25">
      <c r="A2224" s="25" t="s">
        <v>359</v>
      </c>
      <c r="B2224" s="27" t="s">
        <v>9</v>
      </c>
      <c r="C2224" s="28">
        <v>-2756.18</v>
      </c>
      <c r="D2224" s="25" t="s">
        <v>2</v>
      </c>
    </row>
    <row r="2225" spans="1:4" x14ac:dyDescent="0.25">
      <c r="A2225" s="25" t="s">
        <v>359</v>
      </c>
      <c r="B2225" s="27" t="s">
        <v>14</v>
      </c>
      <c r="C2225" s="28">
        <v>37413479.439999998</v>
      </c>
      <c r="D2225" s="25" t="s">
        <v>2</v>
      </c>
    </row>
    <row r="2226" spans="1:4" x14ac:dyDescent="0.25">
      <c r="A2226" s="25" t="s">
        <v>359</v>
      </c>
      <c r="B2226" s="27" t="s">
        <v>14</v>
      </c>
      <c r="C2226" s="28">
        <v>18928317.789999999</v>
      </c>
      <c r="D2226" s="25" t="s">
        <v>2</v>
      </c>
    </row>
    <row r="2227" spans="1:4" x14ac:dyDescent="0.25">
      <c r="A2227" s="25" t="s">
        <v>360</v>
      </c>
      <c r="B2227" s="27" t="s">
        <v>9</v>
      </c>
      <c r="C2227" s="28">
        <v>-736779.95</v>
      </c>
      <c r="D2227" s="25" t="s">
        <v>2</v>
      </c>
    </row>
    <row r="2228" spans="1:4" x14ac:dyDescent="0.25">
      <c r="A2228" s="25" t="s">
        <v>360</v>
      </c>
      <c r="B2228" s="27" t="s">
        <v>14</v>
      </c>
      <c r="C2228" s="28">
        <v>-9213432.5</v>
      </c>
      <c r="D2228" s="25" t="s">
        <v>2</v>
      </c>
    </row>
    <row r="2229" spans="1:4" x14ac:dyDescent="0.25">
      <c r="A2229" s="25" t="s">
        <v>360</v>
      </c>
      <c r="B2229" s="27" t="s">
        <v>9</v>
      </c>
      <c r="C2229" s="28">
        <v>5799.25</v>
      </c>
      <c r="D2229" s="25" t="s">
        <v>2</v>
      </c>
    </row>
    <row r="2230" spans="1:4" x14ac:dyDescent="0.25">
      <c r="A2230" s="25" t="s">
        <v>360</v>
      </c>
      <c r="B2230" s="27" t="s">
        <v>9</v>
      </c>
      <c r="C2230" s="28">
        <v>-6036814.5899999999</v>
      </c>
      <c r="D2230" s="25" t="s">
        <v>2</v>
      </c>
    </row>
    <row r="2231" spans="1:4" x14ac:dyDescent="0.25">
      <c r="A2231" s="25" t="s">
        <v>360</v>
      </c>
      <c r="B2231" s="27" t="s">
        <v>14</v>
      </c>
      <c r="C2231" s="28">
        <v>-8801654.7300000004</v>
      </c>
      <c r="D2231" s="25" t="s">
        <v>2</v>
      </c>
    </row>
    <row r="2232" spans="1:4" x14ac:dyDescent="0.25">
      <c r="A2232" s="25" t="s">
        <v>360</v>
      </c>
      <c r="B2232" s="27" t="s">
        <v>14</v>
      </c>
      <c r="C2232" s="28">
        <v>-8105770.1299999999</v>
      </c>
      <c r="D2232" s="25" t="s">
        <v>2</v>
      </c>
    </row>
    <row r="2233" spans="1:4" x14ac:dyDescent="0.25">
      <c r="A2233" s="25" t="s">
        <v>360</v>
      </c>
      <c r="B2233" s="27" t="s">
        <v>14</v>
      </c>
      <c r="C2233" s="28">
        <v>-10286904.189999999</v>
      </c>
      <c r="D2233" s="25" t="s">
        <v>2</v>
      </c>
    </row>
    <row r="2234" spans="1:4" x14ac:dyDescent="0.25">
      <c r="A2234" s="25" t="s">
        <v>360</v>
      </c>
      <c r="B2234" s="27" t="s">
        <v>14</v>
      </c>
      <c r="C2234" s="28">
        <v>-17174.27</v>
      </c>
      <c r="D2234" s="25" t="s">
        <v>2</v>
      </c>
    </row>
    <row r="2235" spans="1:4" x14ac:dyDescent="0.25">
      <c r="A2235" s="25" t="s">
        <v>360</v>
      </c>
      <c r="B2235" s="27" t="s">
        <v>14</v>
      </c>
      <c r="C2235" s="28">
        <v>-16271.71</v>
      </c>
      <c r="D2235" s="25" t="s">
        <v>2</v>
      </c>
    </row>
    <row r="2236" spans="1:4" x14ac:dyDescent="0.25">
      <c r="A2236" s="25" t="s">
        <v>360</v>
      </c>
      <c r="B2236" s="27" t="s">
        <v>14</v>
      </c>
      <c r="C2236" s="28">
        <v>-15847.31</v>
      </c>
      <c r="D2236" s="25" t="s">
        <v>2</v>
      </c>
    </row>
    <row r="2237" spans="1:4" x14ac:dyDescent="0.25">
      <c r="A2237" s="25" t="s">
        <v>361</v>
      </c>
      <c r="B2237" s="27" t="s">
        <v>11</v>
      </c>
      <c r="C2237" s="28">
        <v>5070191.0999999996</v>
      </c>
      <c r="D2237" s="25" t="s">
        <v>2</v>
      </c>
    </row>
    <row r="2238" spans="1:4" x14ac:dyDescent="0.25">
      <c r="A2238" s="25" t="s">
        <v>362</v>
      </c>
      <c r="B2238" s="27" t="s">
        <v>16</v>
      </c>
      <c r="C2238" s="28">
        <v>-504423149.87</v>
      </c>
      <c r="D2238" s="25" t="s">
        <v>2</v>
      </c>
    </row>
    <row r="2239" spans="1:4" x14ac:dyDescent="0.25">
      <c r="A2239" s="25" t="s">
        <v>363</v>
      </c>
      <c r="B2239" s="27" t="s">
        <v>16</v>
      </c>
      <c r="C2239" s="28">
        <v>99603628.680000007</v>
      </c>
      <c r="D2239" s="25" t="s">
        <v>2</v>
      </c>
    </row>
    <row r="2240" spans="1:4" x14ac:dyDescent="0.25">
      <c r="A2240" s="25" t="s">
        <v>364</v>
      </c>
      <c r="B2240" s="27" t="s">
        <v>16</v>
      </c>
      <c r="C2240" s="28">
        <v>5019351</v>
      </c>
      <c r="D2240" s="25" t="s">
        <v>2</v>
      </c>
    </row>
    <row r="2241" spans="1:4" x14ac:dyDescent="0.25">
      <c r="A2241" s="25" t="s">
        <v>365</v>
      </c>
      <c r="B2241" s="27" t="s">
        <v>16</v>
      </c>
      <c r="C2241" s="28">
        <v>-5409707</v>
      </c>
      <c r="D2241" s="25" t="s">
        <v>2</v>
      </c>
    </row>
    <row r="2242" spans="1:4" x14ac:dyDescent="0.25">
      <c r="A2242" s="25" t="s">
        <v>366</v>
      </c>
      <c r="B2242" s="27" t="s">
        <v>16</v>
      </c>
      <c r="C2242" s="28">
        <v>30912809.600000001</v>
      </c>
      <c r="D2242" s="25" t="s">
        <v>2</v>
      </c>
    </row>
    <row r="2243" spans="1:4" x14ac:dyDescent="0.25">
      <c r="A2243" s="25" t="s">
        <v>367</v>
      </c>
      <c r="B2243" s="27" t="s">
        <v>16</v>
      </c>
      <c r="C2243" s="28">
        <v>67452.44</v>
      </c>
      <c r="D2243" s="25" t="s">
        <v>2</v>
      </c>
    </row>
    <row r="2244" spans="1:4" x14ac:dyDescent="0.25">
      <c r="A2244" s="25" t="s">
        <v>368</v>
      </c>
      <c r="B2244" s="27" t="s">
        <v>16</v>
      </c>
      <c r="C2244" s="28">
        <v>-1125285.72</v>
      </c>
      <c r="D2244" s="25" t="s">
        <v>2</v>
      </c>
    </row>
    <row r="2245" spans="1:4" x14ac:dyDescent="0.25">
      <c r="A2245" s="25" t="s">
        <v>369</v>
      </c>
      <c r="B2245" s="27" t="s">
        <v>16</v>
      </c>
      <c r="C2245" s="28">
        <v>784346.04</v>
      </c>
      <c r="D2245" s="25" t="s">
        <v>2</v>
      </c>
    </row>
    <row r="2246" spans="1:4" x14ac:dyDescent="0.25">
      <c r="A2246" s="25" t="s">
        <v>370</v>
      </c>
      <c r="B2246" s="27" t="s">
        <v>16</v>
      </c>
      <c r="C2246" s="28">
        <v>28178089.460000001</v>
      </c>
      <c r="D2246" s="25" t="s">
        <v>2</v>
      </c>
    </row>
    <row r="2247" spans="1:4" x14ac:dyDescent="0.25">
      <c r="A2247" s="25" t="s">
        <v>371</v>
      </c>
      <c r="B2247" s="27" t="s">
        <v>16</v>
      </c>
      <c r="C2247" s="28">
        <v>15248612.4</v>
      </c>
      <c r="D2247" s="25" t="s">
        <v>2</v>
      </c>
    </row>
    <row r="2248" spans="1:4" x14ac:dyDescent="0.25">
      <c r="A2248" s="25" t="s">
        <v>372</v>
      </c>
      <c r="B2248" s="27" t="s">
        <v>16</v>
      </c>
      <c r="C2248" s="28">
        <v>-15248612.4</v>
      </c>
      <c r="D2248" s="25" t="s">
        <v>2</v>
      </c>
    </row>
    <row r="2249" spans="1:4" x14ac:dyDescent="0.25">
      <c r="A2249" s="25" t="s">
        <v>373</v>
      </c>
      <c r="B2249" s="27" t="s">
        <v>16</v>
      </c>
      <c r="C2249" s="28">
        <v>10745238.720000001</v>
      </c>
      <c r="D2249" s="25" t="s">
        <v>2</v>
      </c>
    </row>
    <row r="2250" spans="1:4" x14ac:dyDescent="0.25">
      <c r="A2250" s="25" t="s">
        <v>374</v>
      </c>
      <c r="B2250" s="27" t="s">
        <v>19</v>
      </c>
      <c r="C2250" s="28">
        <v>34293</v>
      </c>
      <c r="D2250" s="25" t="s">
        <v>2</v>
      </c>
    </row>
    <row r="2251" spans="1:4" x14ac:dyDescent="0.25">
      <c r="A2251" s="25" t="s">
        <v>375</v>
      </c>
      <c r="B2251" s="27" t="s">
        <v>16</v>
      </c>
      <c r="C2251" s="28">
        <v>6830423.7999999998</v>
      </c>
      <c r="D2251" s="25" t="s">
        <v>2</v>
      </c>
    </row>
    <row r="2252" spans="1:4" x14ac:dyDescent="0.25">
      <c r="A2252" s="25" t="s">
        <v>376</v>
      </c>
      <c r="B2252" s="27" t="s">
        <v>16</v>
      </c>
      <c r="C2252" s="28">
        <v>707366.8</v>
      </c>
      <c r="D2252" s="25" t="s">
        <v>2</v>
      </c>
    </row>
    <row r="2253" spans="1:4" x14ac:dyDescent="0.25">
      <c r="A2253" s="25" t="s">
        <v>376</v>
      </c>
      <c r="B2253" s="27" t="s">
        <v>16</v>
      </c>
      <c r="C2253" s="28">
        <v>417939.7</v>
      </c>
      <c r="D2253" s="25" t="s">
        <v>2</v>
      </c>
    </row>
  </sheetData>
  <autoFilter ref="A1:D2253" xr:uid="{3CB0CCF6-15C5-4F0B-AD13-5AD44AC04449}"/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UT EBA AFR 19 SA Report</vt:lpstr>
      <vt:lpstr>UT EBA AFR 19 FERC Form 1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2023-05-04T17:25:18Z</dcterms:created>
  <dcterms:modified xsi:type="dcterms:W3CDTF">2023-05-05T21:21:50Z</dcterms:modified>
</cp:coreProperties>
</file>